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80" tabRatio="825" activeTab="0"/>
  </bookViews>
  <sheets>
    <sheet name="Media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AIN__">#REF!</definedName>
    <definedName name="__memRaport__">#REF!</definedName>
    <definedName name="__qryZleceniaKrajowe__">#REF!</definedName>
    <definedName name="__qryZleceniaKrajoweBarter__">#REF!</definedName>
    <definedName name="__qryZleceniaKrajoweKlient__">#REF!</definedName>
    <definedName name="__qryZleceniaKrajoweKlientBarter__">#REF!</definedName>
    <definedName name="__qryZleceniaLista__">#REF!</definedName>
    <definedName name="__qryZleceniaLista2__">#REF!</definedName>
    <definedName name="__qryZleceniaLista3__">#REF!</definedName>
    <definedName name="__qryZleceniaLokalne__">#REF!</definedName>
    <definedName name="__qryZleceniaLokalneBarter__">#REF!</definedName>
    <definedName name="__qryZleceniaLokalneKlient__">#REF!</definedName>
    <definedName name="__qryZleceniaLokalneKlientBarter__">#REF!</definedName>
    <definedName name="Ag">'[10]CPP analysis'!$C$22</definedName>
    <definedName name="All_Spots">#N/A</definedName>
    <definedName name="Ap">'[10]CPP analysis'!$C$18</definedName>
    <definedName name="BD_BO">#REF!</definedName>
    <definedName name="BD_FN">#REF!</definedName>
    <definedName name="BD_PL">#REF!</definedName>
    <definedName name="CP">#REF!</definedName>
    <definedName name="CP\">#REF!</definedName>
    <definedName name="CP_">#REF!</definedName>
    <definedName name="d">#REF!</definedName>
    <definedName name="DAF">#REF!</definedName>
    <definedName name="daty">#REF!</definedName>
    <definedName name="dd">#REF!</definedName>
    <definedName name="ddd">#REF!</definedName>
    <definedName name="Dec2">'[10]CPP analysis'!$C$26</definedName>
    <definedName name="DF">#REF!</definedName>
    <definedName name="DM">#REF!</definedName>
    <definedName name="DOP_ATA">'[1]Wzorzec'!#REF!</definedName>
    <definedName name="dostawca">#REF!</definedName>
    <definedName name="dupa">#REF!</definedName>
    <definedName name="eeeeeeee">#N/A</definedName>
    <definedName name="fac">'[3]CPP Source'!#REF!</definedName>
    <definedName name="fdsb">#REF!</definedName>
    <definedName name="Fe">'[10]CPP analysis'!$C$16</definedName>
    <definedName name="first_mon">IF(POCZATEK="","",POCZATEK-WEEKDAY(POCZATEK,2)+1)</definedName>
    <definedName name="flowchart">'[1]Wzorzec'!#REF!</definedName>
    <definedName name="G_BO">#REF!</definedName>
    <definedName name="G_FN">#REF!</definedName>
    <definedName name="G_PL">#REF!</definedName>
    <definedName name="GRP">#REF!</definedName>
    <definedName name="GRP_new">#REF!</definedName>
    <definedName name="GRPA1649">#REF!</definedName>
    <definedName name="GRPW1659">#REF!</definedName>
    <definedName name="Ja">'[10]CPP analysis'!$C$15</definedName>
    <definedName name="Ju">'[10]CPP analysis'!$C$20</definedName>
    <definedName name="jump_in">'[8]Blockinfo'!$B$1</definedName>
    <definedName name="Jy">'[10]CPP analysis'!$C$21</definedName>
    <definedName name="k">#REF!</definedName>
    <definedName name="kk">#REF!</definedName>
    <definedName name="kkk">#REF!</definedName>
    <definedName name="klienci">'[7]Clients'!$A:$A</definedName>
    <definedName name="klienic2">#REF!</definedName>
    <definedName name="koemisji">#REF!</definedName>
    <definedName name="kr">'[10]CPP analysis'!$C$20</definedName>
    <definedName name="Liczba_tygodni">'[14]DaneKampanii'!$C$7</definedName>
    <definedName name="Ma">'[10]CPP analysis'!$C$17</definedName>
    <definedName name="MN">#REF!</definedName>
    <definedName name="MN\">#REF!</definedName>
    <definedName name="MN_">#REF!</definedName>
    <definedName name="My">'[10]CPP analysis'!$C$19</definedName>
    <definedName name="No2">'[10]CPP analysis'!$C$25</definedName>
    <definedName name="_xlnm.Print_Area" localSheetId="0">'Media plan'!$A$1:$BL$65</definedName>
    <definedName name="Oc2">'[10]CPP analysis'!$C$24</definedName>
    <definedName name="okresy">#REF!</definedName>
    <definedName name="overview_category">'[8]Blockinfo'!$B$1</definedName>
    <definedName name="POCZATEK">#REF!</definedName>
    <definedName name="POWRÓT" localSheetId="0">'Media plan'!POWRÓT</definedName>
    <definedName name="POWRÓT">[0]!POWRÓT</definedName>
    <definedName name="pozycj">#REF!</definedName>
    <definedName name="Prowizja">#REF!</definedName>
    <definedName name="prowizja_agencyjna">'[15]DaneKampanii'!$C$16</definedName>
    <definedName name="przel">'[13]cpp'!$F$26</definedName>
    <definedName name="przel20">'[13]cpp actual'!$F$25</definedName>
    <definedName name="rabat">#REF!</definedName>
    <definedName name="Rabat1">'[15]DaneKampanii'!$C$13</definedName>
    <definedName name="Rabat2">'[15]DaneKampanii'!$C$14</definedName>
    <definedName name="Rabat3">'[15]DaneKampanii'!$C$15</definedName>
    <definedName name="reference_area">'[9]TV-Variante 1 (30" u. 20")'!$C$174:$N$182,'[9]TV-Variante 1 (30" u. 20")'!$C$186:$N$194</definedName>
    <definedName name="RMF1">#N/A</definedName>
    <definedName name="rodz_emisji">#REF!</definedName>
    <definedName name="RP2">#N/A</definedName>
    <definedName name="RPP">IF(POCZATEK="","",POCZATEK-WEEKDAY(POCZATEK,2)+1)</definedName>
    <definedName name="RPP1">#N/A</definedName>
    <definedName name="RPP2">#N/A</definedName>
    <definedName name="s">#REF!</definedName>
    <definedName name="Se">'[10]CPP analysis'!$C$23</definedName>
    <definedName name="slot_info_count">'[9]TV-Variante 1 (30" u. 20")'!#REF!</definedName>
    <definedName name="ss">#REF!</definedName>
    <definedName name="ssss">#REF!</definedName>
    <definedName name="ST">#REF!</definedName>
    <definedName name="ST\">#REF!</definedName>
    <definedName name="ST_">#REF!</definedName>
    <definedName name="start">#REF!</definedName>
    <definedName name="tuk">#REF!</definedName>
    <definedName name="u">#REF!</definedName>
    <definedName name="update_area">'[9]TV-Variante 1 (30" u. 20")'!$A$2,'[9]TV-Variante 1 (30" u. 20")'!$C$4:$N$12,'[9]TV-Variante 1 (30" u. 20")'!$C$16:$N$24,'[9]TV-Variante 1 (30" u. 20")'!$C$40:$N$48,'[9]TV-Variante 1 (30" u. 20")'!$C$52:$N$60</definedName>
    <definedName name="USD">'[12]nieakt'!#REF!</definedName>
    <definedName name="uu">#REF!</definedName>
    <definedName name="uuu">#REF!</definedName>
  </definedNames>
  <calcPr fullCalcOnLoad="1"/>
</workbook>
</file>

<file path=xl/comments1.xml><?xml version="1.0" encoding="utf-8"?>
<comments xmlns="http://schemas.openxmlformats.org/spreadsheetml/2006/main">
  <authors>
    <author>Dawid.Walega</author>
  </authors>
  <commentList>
    <comment ref="C38" authorId="0">
      <text>
        <r>
          <rPr>
            <b/>
            <sz val="10"/>
            <rFont val="Tahoma"/>
            <family val="2"/>
          </rPr>
          <t>Dawid.Walega:</t>
        </r>
        <r>
          <rPr>
            <sz val="10"/>
            <rFont val="Tahoma"/>
            <family val="2"/>
          </rPr>
          <t xml:space="preserve">
DECYZJA NA 3 TYGODNIE PRZED STARTEM </t>
        </r>
      </text>
    </comment>
    <comment ref="C39" authorId="0">
      <text>
        <r>
          <rPr>
            <b/>
            <sz val="8"/>
            <rFont val="Tahoma"/>
            <family val="0"/>
          </rPr>
          <t>D</t>
        </r>
        <r>
          <rPr>
            <b/>
            <sz val="10"/>
            <rFont val="Tahoma"/>
            <family val="2"/>
          </rPr>
          <t>awid.Walega:</t>
        </r>
        <r>
          <rPr>
            <sz val="10"/>
            <rFont val="Tahoma"/>
            <family val="2"/>
          </rPr>
          <t xml:space="preserve">
START MOŻLIWE  JAK NAJSZYBCIEJ  NIE PÓŹNIEJ NIŻ W MOMENCIE ROZPOCZĘCIA KAMPANII TV</t>
        </r>
      </text>
    </comment>
  </commentList>
</comments>
</file>

<file path=xl/sharedStrings.xml><?xml version="1.0" encoding="utf-8"?>
<sst xmlns="http://schemas.openxmlformats.org/spreadsheetml/2006/main" count="90" uniqueCount="83">
  <si>
    <t>Print</t>
  </si>
  <si>
    <t>Internet</t>
  </si>
  <si>
    <t xml:space="preserve">  STRATEGIC MEDIA PLAN 2009</t>
  </si>
  <si>
    <t>Date:</t>
  </si>
  <si>
    <t>Revision:</t>
  </si>
  <si>
    <t>February</t>
  </si>
  <si>
    <t>March</t>
  </si>
  <si>
    <t>April</t>
  </si>
  <si>
    <t>May</t>
  </si>
  <si>
    <t>Week</t>
  </si>
  <si>
    <t>Day</t>
  </si>
  <si>
    <t>Total:</t>
  </si>
  <si>
    <t>Total GRPs/Week</t>
  </si>
  <si>
    <t>Total Net/Net Budget</t>
  </si>
  <si>
    <t>Agency Fee (1,7% on Net Net)</t>
  </si>
  <si>
    <t>Total Client Net PLN (excl. VAT)</t>
  </si>
  <si>
    <t>VAT 22%</t>
  </si>
  <si>
    <t>Total Client Net PLN (incl. VAT)</t>
  </si>
  <si>
    <t>Total Print net/net</t>
  </si>
  <si>
    <t>Outdoor</t>
  </si>
  <si>
    <t>Total Outdoor net/net</t>
  </si>
  <si>
    <t>Total Internet net/net</t>
  </si>
  <si>
    <t>Total radio net/net</t>
  </si>
  <si>
    <t>PLN net/net Total</t>
  </si>
  <si>
    <t>Total TV net/net</t>
  </si>
  <si>
    <t>Agency Fee (5,0% on Net Net) Internet</t>
  </si>
  <si>
    <t>June</t>
  </si>
  <si>
    <t>July</t>
  </si>
  <si>
    <t>August</t>
  </si>
  <si>
    <t>GRP 30"</t>
  </si>
  <si>
    <t>parameters</t>
  </si>
  <si>
    <t>GRP 15"</t>
  </si>
  <si>
    <t>Product: PEX</t>
  </si>
  <si>
    <t>Radio -</t>
  </si>
  <si>
    <t>TV:</t>
  </si>
  <si>
    <t>September</t>
  </si>
  <si>
    <t>October</t>
  </si>
  <si>
    <t>November</t>
  </si>
  <si>
    <t>December</t>
  </si>
  <si>
    <t>TG CPP30"</t>
  </si>
  <si>
    <t>TG TV : A 3054 B+ NR</t>
  </si>
  <si>
    <t>TG other media: A 3054 res inc. 1000-2500 c20k+</t>
  </si>
  <si>
    <t>Google - budget</t>
  </si>
  <si>
    <t>Afilo - budget of 5000 leads</t>
  </si>
  <si>
    <t>frontlite &amp; back light</t>
  </si>
  <si>
    <t>Data:  AGB Polska, SMG/KRC</t>
  </si>
  <si>
    <t>TG CPP15"</t>
  </si>
  <si>
    <t>SoS</t>
  </si>
  <si>
    <t>TVP</t>
  </si>
  <si>
    <t>PS</t>
  </si>
  <si>
    <t>TVN</t>
  </si>
  <si>
    <t>TVN7</t>
  </si>
  <si>
    <t>TV4</t>
  </si>
  <si>
    <t>TVP3</t>
  </si>
  <si>
    <t>Polsat 2</t>
  </si>
  <si>
    <t>Total</t>
  </si>
  <si>
    <t>SOV IX</t>
  </si>
  <si>
    <t>SOS</t>
  </si>
  <si>
    <t>DP</t>
  </si>
  <si>
    <t>EM</t>
  </si>
  <si>
    <t>DT</t>
  </si>
  <si>
    <t>EF</t>
  </si>
  <si>
    <t>PT</t>
  </si>
  <si>
    <t>LN</t>
  </si>
  <si>
    <t>*At Media :Kino Polska, Planete, Ale Kino, Superstacja, Zone Europa, Zone Romantica, Natl GeoCh pl, Tele5, Hallmark, AXN, Puls</t>
  </si>
  <si>
    <t>R1+: 67,8%; R4+ 37,3%; frq: 5,5</t>
  </si>
  <si>
    <t>R1+: 66%; R4+ 34,7%; frq: 5,2</t>
  </si>
  <si>
    <t>R1+: 67,6%; R4+ 35,5%; frq: 5,2</t>
  </si>
  <si>
    <t>TG CPP20"</t>
  </si>
  <si>
    <t>PLN net/net month 30"</t>
  </si>
  <si>
    <t>PLN net/net month 15"</t>
  </si>
  <si>
    <t>R1+: 73%; R4+ 49%; frq: 8,5</t>
  </si>
  <si>
    <t>Polsat Sport</t>
  </si>
  <si>
    <t>TVN24</t>
  </si>
  <si>
    <t>AT Media</t>
  </si>
  <si>
    <t>Total GRPs 30"/Month</t>
  </si>
  <si>
    <t>Total GRPs15"/Month</t>
  </si>
  <si>
    <t>Context emisions</t>
  </si>
  <si>
    <t>8.1</t>
  </si>
  <si>
    <t>R1+: 90%; R4+ 73%; frq: 10</t>
  </si>
  <si>
    <t>R1+: 82,6%; R4+ 48,5%; frq: 5,4</t>
  </si>
  <si>
    <t>R1+: 84%; R4+ 50%; frq: 5</t>
  </si>
  <si>
    <t>R1+: 82%; R4+ 50%; frq: 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</si>
</sst>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"/>
    <numFmt numFmtId="166" formatCode="#,##0.0"/>
    <numFmt numFmtId="167" formatCode="_-* #,##0.00\ _z_3_-;\-* #,##0.00\ _z_3_-;_-* &quot;-&quot;??\ _z_3_-;_-@_-"/>
    <numFmt numFmtId="168" formatCode="0.0%"/>
    <numFmt numFmtId="169" formatCode="_-* #,##0\ _z_ł_-;\-* #,##0\ _z_ł_-;_-* &quot;-&quot;??\ _z_ł_-;_-@_-"/>
    <numFmt numFmtId="170" formatCode="#,"/>
    <numFmt numFmtId="171" formatCode="#,##0,"/>
    <numFmt numFmtId="172" formatCode="#,##0\ &quot;zł&quot;"/>
    <numFmt numFmtId="173" formatCode="#,##0.00\ &quot;zł&quot;"/>
    <numFmt numFmtId="174" formatCode="_-* #,##0_-;\-* #,##0_-;_-* &quot;-&quot;_-;_-@_-"/>
    <numFmt numFmtId="175" formatCode="_-* #,##0.00\ _D_M_-;\-* #,##0.00\ _D_M_-;_-* &quot;-&quot;??\ _D_M_-;_-@_-"/>
    <numFmt numFmtId="176" formatCode="_-* #,##0.00_-;\-* #,##0.00_-;_-* &quot;-&quot;??_-;_-@_-"/>
    <numFmt numFmtId="177" formatCode="_-&quot;L&quot;* #,##0_-;\-&quot;L&quot;* #,##0_-;_-&quot;L&quot;* &quot;-&quot;_-;_-@_-"/>
    <numFmt numFmtId="178" formatCode="_-&quot;L&quot;* #,##0.00_-;\-&quot;L&quot;* #,##0.00_-;_-&quot;L&quot;* &quot;-&quot;??_-;_-@_-"/>
    <numFmt numFmtId="179" formatCode="#,##0.00&quot;zł&quot;;\-#,##0.00&quot;zł&quot;"/>
    <numFmt numFmtId="180" formatCode="_-&quot;öS&quot;\ * #,##0_-;\-&quot;öS&quot;\ * #,##0_-;_-&quot;öS&quot;\ * &quot;-&quot;_-;_-@_-"/>
    <numFmt numFmtId="181" formatCode="_-* #,##0.00\ &quot;DM&quot;_-;\-* #,##0.00\ &quot;DM&quot;_-;_-* &quot;-&quot;??\ &quot;DM&quot;_-;_-@_-"/>
    <numFmt numFmtId="182" formatCode=";;;"/>
    <numFmt numFmtId="183" formatCode="d\ mmmm\ /"/>
    <numFmt numFmtId="184" formatCode="d\ mmmm"/>
    <numFmt numFmtId="185" formatCode="#,##0.0\ &quot;zł&quot;;[Red]\-#,##0.0\ &quot;zł&quot;"/>
    <numFmt numFmtId="186" formatCode="yyyy\-mm\-dd"/>
    <numFmt numFmtId="187" formatCode="d/m/yyyy"/>
    <numFmt numFmtId="188" formatCode="d/mm;@"/>
  </numFmts>
  <fonts count="74">
    <font>
      <sz val="10"/>
      <name val="Arial"/>
      <family val="0"/>
    </font>
    <font>
      <sz val="10"/>
      <name val="Helv"/>
      <family val="0"/>
    </font>
    <font>
      <b/>
      <sz val="10"/>
      <name val="GWFrankli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Switzerland"/>
      <family val="0"/>
    </font>
    <font>
      <b/>
      <sz val="10"/>
      <color indexed="9"/>
      <name val="Arial"/>
      <family val="2"/>
    </font>
    <font>
      <sz val="8"/>
      <name val="Arial CE"/>
      <family val="0"/>
    </font>
    <font>
      <sz val="10"/>
      <name val="MS Serif"/>
      <family val="0"/>
    </font>
    <font>
      <sz val="10"/>
      <name val="Courier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Times New Roman"/>
      <family val="0"/>
    </font>
    <font>
      <sz val="11"/>
      <color indexed="17"/>
      <name val="Czcionka tekstu podstawowego"/>
      <family val="2"/>
    </font>
    <font>
      <sz val="10"/>
      <color indexed="16"/>
      <name val="M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sz val="10"/>
      <name val="Times New Roman CE"/>
      <family val="1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MS Sans Serif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7"/>
      <name val="Small Fonts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1"/>
      <color indexed="20"/>
      <name val="Czcionka tekstu podstawowego"/>
      <family val="2"/>
    </font>
    <font>
      <sz val="18"/>
      <color indexed="10"/>
      <name val="FrankfurtGothicHeavy"/>
      <family val="2"/>
    </font>
    <font>
      <sz val="11"/>
      <name val="Arial CE"/>
      <family val="2"/>
    </font>
    <font>
      <b/>
      <sz val="14"/>
      <color indexed="56"/>
      <name val="Arial CE"/>
      <family val="2"/>
    </font>
    <font>
      <b/>
      <sz val="11"/>
      <name val="Arial CE"/>
      <family val="2"/>
    </font>
    <font>
      <sz val="11"/>
      <color indexed="6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u val="single"/>
      <sz val="9"/>
      <color indexed="10"/>
      <name val="Arial CE"/>
      <family val="2"/>
    </font>
    <font>
      <b/>
      <sz val="9"/>
      <name val="Arial CE"/>
      <family val="2"/>
    </font>
    <font>
      <sz val="11"/>
      <color indexed="10"/>
      <name val="Arial CE"/>
      <family val="2"/>
    </font>
    <font>
      <b/>
      <sz val="11"/>
      <color indexed="37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1"/>
      <color indexed="48"/>
      <name val="Arial CE"/>
      <family val="2"/>
    </font>
    <font>
      <b/>
      <sz val="11"/>
      <color indexed="8"/>
      <name val="Arial CE"/>
      <family val="2"/>
    </font>
    <font>
      <b/>
      <sz val="11"/>
      <color indexed="17"/>
      <name val="Arial CE"/>
      <family val="2"/>
    </font>
    <font>
      <sz val="11"/>
      <color indexed="63"/>
      <name val="Arial CE"/>
      <family val="0"/>
    </font>
    <font>
      <b/>
      <sz val="11"/>
      <color indexed="63"/>
      <name val="Arial CE"/>
      <family val="2"/>
    </font>
    <font>
      <sz val="11"/>
      <color indexed="48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0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Arial"/>
      <family val="2"/>
    </font>
    <font>
      <sz val="10"/>
      <name val="Genev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47">
    <xf numFmtId="0" fontId="0" fillId="0" borderId="0">
      <alignment/>
      <protection/>
    </xf>
    <xf numFmtId="41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8" fillId="3" borderId="0" applyNumberFormat="0" applyBorder="0" applyAlignment="0" applyProtection="0"/>
    <xf numFmtId="0" fontId="5" fillId="0" borderId="0" applyFill="0" applyBorder="0" applyAlignment="0">
      <protection/>
    </xf>
    <xf numFmtId="166" fontId="6" fillId="20" borderId="0">
      <alignment vertical="top"/>
      <protection/>
    </xf>
    <xf numFmtId="166" fontId="6" fillId="20" borderId="0">
      <alignment vertical="top"/>
      <protection/>
    </xf>
    <xf numFmtId="3" fontId="6" fillId="20" borderId="0">
      <alignment vertical="top"/>
      <protection/>
    </xf>
    <xf numFmtId="0" fontId="29" fillId="21" borderId="1" applyNumberFormat="0" applyAlignment="0" applyProtection="0"/>
    <xf numFmtId="0" fontId="22" fillId="22" borderId="2" applyNumberFormat="0" applyAlignment="0" applyProtection="0"/>
    <xf numFmtId="167" fontId="7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Alignment="0">
      <protection/>
    </xf>
    <xf numFmtId="0" fontId="10" fillId="7" borderId="1" applyNumberFormat="0" applyAlignment="0" applyProtection="0"/>
    <xf numFmtId="0" fontId="11" fillId="21" borderId="3" applyNumberFormat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Alignment="0">
      <protection/>
    </xf>
    <xf numFmtId="0" fontId="34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16" fillId="21" borderId="0" applyNumberFormat="0" applyBorder="0" applyAlignment="0" applyProtection="0"/>
    <xf numFmtId="3" fontId="17" fillId="4" borderId="0">
      <alignment vertical="center"/>
      <protection/>
    </xf>
    <xf numFmtId="0" fontId="18" fillId="0" borderId="4" applyNumberFormat="0" applyAlignment="0" applyProtection="0"/>
    <xf numFmtId="0" fontId="18" fillId="0" borderId="5">
      <alignment horizontal="left"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4" borderId="0">
      <alignment vertical="top"/>
      <protection locked="0"/>
    </xf>
    <xf numFmtId="10" fontId="16" fillId="23" borderId="9" applyNumberFormat="0" applyBorder="0" applyAlignment="0" applyProtection="0"/>
    <xf numFmtId="166" fontId="0" fillId="4" borderId="0">
      <alignment vertical="top"/>
      <protection locked="0"/>
    </xf>
    <xf numFmtId="0" fontId="10" fillId="7" borderId="1" applyNumberFormat="0" applyAlignment="0" applyProtection="0"/>
    <xf numFmtId="0" fontId="21" fillId="0" borderId="10" applyNumberFormat="0" applyFill="0" applyAlignment="0" applyProtection="0"/>
    <xf numFmtId="0" fontId="22" fillId="22" borderId="2" applyNumberFormat="0" applyAlignment="0" applyProtection="0"/>
    <xf numFmtId="0" fontId="21" fillId="0" borderId="11" applyNumberFormat="0" applyFill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37" fontId="27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3" borderId="15" applyNumberFormat="0" applyFont="0" applyAlignment="0" applyProtection="0"/>
    <xf numFmtId="0" fontId="29" fillId="21" borderId="1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1" borderId="3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31" fillId="0" borderId="0" applyNumberFormat="0" applyFill="0" applyBorder="0" applyAlignment="0" applyProtection="0"/>
    <xf numFmtId="0" fontId="12" fillId="0" borderId="0">
      <alignment/>
      <protection/>
    </xf>
    <xf numFmtId="40" fontId="32" fillId="0" borderId="0" applyBorder="0">
      <alignment horizontal="right"/>
      <protection/>
    </xf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15" applyNumberFormat="0" applyFont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</cellStyleXfs>
  <cellXfs count="547">
    <xf numFmtId="0" fontId="0" fillId="0" borderId="0" xfId="0" applyAlignment="1">
      <alignment/>
    </xf>
    <xf numFmtId="1" fontId="39" fillId="0" borderId="0" xfId="121" applyNumberFormat="1" applyFont="1" applyAlignment="1">
      <alignment vertical="center"/>
      <protection/>
    </xf>
    <xf numFmtId="1" fontId="40" fillId="0" borderId="0" xfId="121" applyNumberFormat="1" applyFont="1" applyAlignment="1">
      <alignment horizontal="center" vertical="center"/>
      <protection/>
    </xf>
    <xf numFmtId="1" fontId="40" fillId="0" borderId="0" xfId="121" applyNumberFormat="1" applyFont="1" applyAlignment="1">
      <alignment vertical="center"/>
      <protection/>
    </xf>
    <xf numFmtId="1" fontId="40" fillId="0" borderId="0" xfId="121" applyNumberFormat="1" applyFont="1" applyBorder="1" applyAlignment="1">
      <alignment vertical="center"/>
      <protection/>
    </xf>
    <xf numFmtId="1" fontId="40" fillId="0" borderId="0" xfId="121" applyNumberFormat="1" applyFont="1" applyFill="1" applyAlignment="1" applyProtection="1">
      <alignment vertical="center"/>
      <protection locked="0"/>
    </xf>
    <xf numFmtId="1" fontId="41" fillId="0" borderId="18" xfId="121" applyNumberFormat="1" applyFont="1" applyFill="1" applyBorder="1" applyAlignment="1">
      <alignment vertical="center"/>
      <protection/>
    </xf>
    <xf numFmtId="1" fontId="42" fillId="0" borderId="19" xfId="121" applyNumberFormat="1" applyFont="1" applyFill="1" applyBorder="1" applyAlignment="1">
      <alignment horizontal="center" vertical="center"/>
      <protection/>
    </xf>
    <xf numFmtId="1" fontId="28" fillId="0" borderId="19" xfId="121" applyNumberFormat="1" applyFont="1" applyFill="1" applyBorder="1" applyAlignment="1">
      <alignment horizontal="right" vertical="center"/>
      <protection/>
    </xf>
    <xf numFmtId="1" fontId="43" fillId="0" borderId="19" xfId="121" applyNumberFormat="1" applyFont="1" applyFill="1" applyBorder="1" applyAlignment="1">
      <alignment vertical="center"/>
      <protection/>
    </xf>
    <xf numFmtId="1" fontId="42" fillId="0" borderId="19" xfId="121" applyNumberFormat="1" applyFont="1" applyFill="1" applyBorder="1" applyAlignment="1" applyProtection="1">
      <alignment vertical="center"/>
      <protection locked="0"/>
    </xf>
    <xf numFmtId="0" fontId="42" fillId="0" borderId="19" xfId="121" applyNumberFormat="1" applyFont="1" applyFill="1" applyBorder="1" applyAlignment="1" applyProtection="1">
      <alignment vertical="center"/>
      <protection locked="0"/>
    </xf>
    <xf numFmtId="3" fontId="16" fillId="0" borderId="19" xfId="120" applyNumberFormat="1" applyFont="1" applyFill="1" applyBorder="1" applyAlignment="1">
      <alignment vertical="center"/>
      <protection/>
    </xf>
    <xf numFmtId="1" fontId="40" fillId="0" borderId="19" xfId="121" applyNumberFormat="1" applyFont="1" applyFill="1" applyBorder="1" applyAlignment="1">
      <alignment horizontal="right" vertical="center"/>
      <protection/>
    </xf>
    <xf numFmtId="1" fontId="40" fillId="0" borderId="19" xfId="121" applyNumberFormat="1" applyFont="1" applyFill="1" applyBorder="1" applyAlignment="1">
      <alignment vertical="center"/>
      <protection/>
    </xf>
    <xf numFmtId="1" fontId="44" fillId="0" borderId="19" xfId="121" applyNumberFormat="1" applyFont="1" applyFill="1" applyBorder="1" applyAlignment="1">
      <alignment vertical="center"/>
      <protection/>
    </xf>
    <xf numFmtId="9" fontId="28" fillId="0" borderId="19" xfId="129" applyFont="1" applyFill="1" applyBorder="1" applyAlignment="1">
      <alignment horizontal="right" vertical="center"/>
    </xf>
    <xf numFmtId="1" fontId="28" fillId="0" borderId="20" xfId="121" applyNumberFormat="1" applyFont="1" applyFill="1" applyBorder="1" applyAlignment="1">
      <alignment horizontal="right" vertical="center"/>
      <protection/>
    </xf>
    <xf numFmtId="1" fontId="42" fillId="0" borderId="0" xfId="121" applyNumberFormat="1" applyFont="1" applyFill="1" applyAlignment="1" applyProtection="1">
      <alignment vertical="center"/>
      <protection locked="0"/>
    </xf>
    <xf numFmtId="1" fontId="41" fillId="0" borderId="21" xfId="121" applyNumberFormat="1" applyFont="1" applyFill="1" applyBorder="1" applyAlignment="1">
      <alignment vertical="center"/>
      <protection/>
    </xf>
    <xf numFmtId="1" fontId="42" fillId="0" borderId="0" xfId="121" applyNumberFormat="1" applyFont="1" applyFill="1" applyBorder="1" applyAlignment="1">
      <alignment horizontal="center" vertical="center"/>
      <protection/>
    </xf>
    <xf numFmtId="1" fontId="28" fillId="0" borderId="0" xfId="121" applyNumberFormat="1" applyFont="1" applyFill="1" applyBorder="1" applyAlignment="1">
      <alignment horizontal="right" vertical="center"/>
      <protection/>
    </xf>
    <xf numFmtId="1" fontId="43" fillId="0" borderId="0" xfId="121" applyNumberFormat="1" applyFont="1" applyFill="1" applyBorder="1" applyAlignment="1">
      <alignment vertical="center"/>
      <protection/>
    </xf>
    <xf numFmtId="1" fontId="42" fillId="0" borderId="0" xfId="121" applyNumberFormat="1" applyFont="1" applyFill="1" applyBorder="1" applyAlignment="1" applyProtection="1">
      <alignment vertical="center"/>
      <protection locked="0"/>
    </xf>
    <xf numFmtId="0" fontId="42" fillId="0" borderId="0" xfId="121" applyNumberFormat="1" applyFont="1" applyFill="1" applyBorder="1" applyAlignment="1" applyProtection="1">
      <alignment vertical="center"/>
      <protection locked="0"/>
    </xf>
    <xf numFmtId="3" fontId="16" fillId="0" borderId="0" xfId="120" applyNumberFormat="1" applyFont="1" applyFill="1" applyBorder="1" applyAlignment="1">
      <alignment vertical="center"/>
      <protection/>
    </xf>
    <xf numFmtId="1" fontId="40" fillId="0" borderId="0" xfId="121" applyNumberFormat="1" applyFont="1" applyFill="1" applyBorder="1" applyAlignment="1">
      <alignment horizontal="right" vertical="center"/>
      <protection/>
    </xf>
    <xf numFmtId="1" fontId="40" fillId="0" borderId="0" xfId="121" applyNumberFormat="1" applyFont="1" applyFill="1" applyBorder="1" applyAlignment="1">
      <alignment vertical="center"/>
      <protection/>
    </xf>
    <xf numFmtId="1" fontId="44" fillId="0" borderId="0" xfId="121" applyNumberFormat="1" applyFont="1" applyFill="1" applyBorder="1" applyAlignment="1">
      <alignment vertical="center"/>
      <protection/>
    </xf>
    <xf numFmtId="9" fontId="28" fillId="0" borderId="0" xfId="129" applyFont="1" applyFill="1" applyBorder="1" applyAlignment="1">
      <alignment horizontal="right" vertical="center"/>
    </xf>
    <xf numFmtId="1" fontId="28" fillId="0" borderId="22" xfId="121" applyNumberFormat="1" applyFont="1" applyFill="1" applyBorder="1" applyAlignment="1">
      <alignment horizontal="right" vertical="center"/>
      <protection/>
    </xf>
    <xf numFmtId="1" fontId="42" fillId="0" borderId="0" xfId="121" applyNumberFormat="1" applyFont="1" applyFill="1" applyBorder="1" applyAlignment="1" applyProtection="1">
      <alignment horizontal="left" vertical="center"/>
      <protection locked="0"/>
    </xf>
    <xf numFmtId="1" fontId="42" fillId="0" borderId="0" xfId="121" applyNumberFormat="1" applyFont="1" applyFill="1" applyBorder="1" applyAlignment="1">
      <alignment vertical="center"/>
      <protection/>
    </xf>
    <xf numFmtId="1" fontId="44" fillId="0" borderId="0" xfId="121" applyNumberFormat="1" applyFont="1" applyFill="1" applyBorder="1" applyAlignment="1">
      <alignment horizontal="right" vertical="center"/>
      <protection/>
    </xf>
    <xf numFmtId="1" fontId="45" fillId="0" borderId="0" xfId="121" applyNumberFormat="1" applyFont="1" applyFill="1" applyBorder="1" applyAlignment="1" applyProtection="1">
      <alignment vertical="center"/>
      <protection locked="0"/>
    </xf>
    <xf numFmtId="1" fontId="46" fillId="0" borderId="0" xfId="121" applyNumberFormat="1" applyFont="1" applyFill="1" applyBorder="1" applyAlignment="1">
      <alignment vertical="center"/>
      <protection/>
    </xf>
    <xf numFmtId="1" fontId="28" fillId="0" borderId="0" xfId="121" applyNumberFormat="1" applyFont="1" applyFill="1" applyBorder="1" applyAlignment="1">
      <alignment vertical="center"/>
      <protection/>
    </xf>
    <xf numFmtId="3" fontId="47" fillId="0" borderId="0" xfId="121" applyNumberFormat="1" applyFont="1" applyFill="1" applyBorder="1" applyAlignment="1">
      <alignment vertical="center"/>
      <protection/>
    </xf>
    <xf numFmtId="1" fontId="42" fillId="0" borderId="0" xfId="121" applyNumberFormat="1" applyFont="1" applyBorder="1" applyAlignment="1">
      <alignment horizontal="right" vertical="center"/>
      <protection/>
    </xf>
    <xf numFmtId="3" fontId="48" fillId="0" borderId="0" xfId="121" applyNumberFormat="1" applyFont="1" applyFill="1" applyBorder="1" applyAlignment="1" applyProtection="1">
      <alignment vertical="center"/>
      <protection locked="0"/>
    </xf>
    <xf numFmtId="3" fontId="40" fillId="0" borderId="0" xfId="129" applyNumberFormat="1" applyFont="1" applyFill="1" applyBorder="1" applyAlignment="1" applyProtection="1">
      <alignment horizontal="centerContinuous" vertical="center"/>
      <protection locked="0"/>
    </xf>
    <xf numFmtId="1" fontId="28" fillId="0" borderId="0" xfId="121" applyNumberFormat="1" applyFont="1" applyFill="1" applyBorder="1" applyAlignment="1" applyProtection="1">
      <alignment horizontal="center" vertical="center"/>
      <protection locked="0"/>
    </xf>
    <xf numFmtId="14" fontId="42" fillId="0" borderId="22" xfId="121" applyNumberFormat="1" applyFont="1" applyFill="1" applyBorder="1" applyAlignment="1" applyProtection="1">
      <alignment horizontal="right" vertical="center"/>
      <protection locked="0"/>
    </xf>
    <xf numFmtId="1" fontId="40" fillId="0" borderId="23" xfId="121" applyNumberFormat="1" applyFont="1" applyBorder="1" applyAlignment="1">
      <alignment vertical="center"/>
      <protection/>
    </xf>
    <xf numFmtId="1" fontId="40" fillId="0" borderId="23" xfId="121" applyNumberFormat="1" applyFont="1" applyBorder="1" applyAlignment="1">
      <alignment horizontal="centerContinuous" vertical="center" wrapText="1"/>
      <protection/>
    </xf>
    <xf numFmtId="3" fontId="46" fillId="0" borderId="23" xfId="121" applyNumberFormat="1" applyFont="1" applyBorder="1" applyAlignment="1">
      <alignment vertical="center"/>
      <protection/>
    </xf>
    <xf numFmtId="1" fontId="42" fillId="0" borderId="23" xfId="121" applyNumberFormat="1" applyFont="1" applyBorder="1" applyAlignment="1">
      <alignment horizontal="right" vertical="center"/>
      <protection/>
    </xf>
    <xf numFmtId="3" fontId="46" fillId="0" borderId="0" xfId="121" applyNumberFormat="1" applyFont="1" applyBorder="1" applyAlignment="1">
      <alignment vertical="center"/>
      <protection/>
    </xf>
    <xf numFmtId="0" fontId="42" fillId="0" borderId="24" xfId="121" applyFont="1" applyBorder="1" applyAlignment="1">
      <alignment vertical="center"/>
      <protection/>
    </xf>
    <xf numFmtId="0" fontId="0" fillId="0" borderId="25" xfId="0" applyBorder="1" applyAlignment="1">
      <alignment horizontal="centerContinuous" vertical="center" wrapText="1"/>
    </xf>
    <xf numFmtId="1" fontId="40" fillId="0" borderId="4" xfId="121" applyNumberFormat="1" applyFont="1" applyBorder="1" applyAlignment="1">
      <alignment horizontal="centerContinuous" vertical="center"/>
      <protection/>
    </xf>
    <xf numFmtId="0" fontId="0" fillId="0" borderId="4" xfId="0" applyBorder="1" applyAlignment="1">
      <alignment horizontal="centerContinuous" vertical="center" wrapText="1"/>
    </xf>
    <xf numFmtId="0" fontId="0" fillId="0" borderId="26" xfId="0" applyBorder="1" applyAlignment="1">
      <alignment horizontal="centerContinuous" vertical="center" wrapText="1"/>
    </xf>
    <xf numFmtId="1" fontId="28" fillId="0" borderId="27" xfId="121" applyNumberFormat="1" applyFont="1" applyFill="1" applyBorder="1" applyAlignment="1">
      <alignment horizontal="centerContinuous" vertical="center"/>
      <protection/>
    </xf>
    <xf numFmtId="1" fontId="28" fillId="0" borderId="19" xfId="121" applyNumberFormat="1" applyFont="1" applyFill="1" applyBorder="1" applyAlignment="1">
      <alignment horizontal="centerContinuous" vertical="center"/>
      <protection/>
    </xf>
    <xf numFmtId="1" fontId="28" fillId="0" borderId="25" xfId="121" applyNumberFormat="1" applyFont="1" applyFill="1" applyBorder="1" applyAlignment="1">
      <alignment horizontal="centerContinuous" vertical="center"/>
      <protection/>
    </xf>
    <xf numFmtId="1" fontId="28" fillId="0" borderId="4" xfId="121" applyNumberFormat="1" applyFont="1" applyFill="1" applyBorder="1" applyAlignment="1">
      <alignment horizontal="centerContinuous" vertical="center"/>
      <protection/>
    </xf>
    <xf numFmtId="0" fontId="0" fillId="0" borderId="4" xfId="0" applyBorder="1" applyAlignment="1">
      <alignment horizontal="centerContinuous" vertical="center"/>
    </xf>
    <xf numFmtId="1" fontId="45" fillId="0" borderId="28" xfId="121" applyNumberFormat="1" applyFont="1" applyBorder="1" applyAlignment="1" applyProtection="1">
      <alignment vertical="center" wrapText="1"/>
      <protection/>
    </xf>
    <xf numFmtId="3" fontId="40" fillId="0" borderId="0" xfId="121" applyNumberFormat="1" applyFont="1" applyFill="1" applyAlignment="1" applyProtection="1">
      <alignment vertical="center"/>
      <protection locked="0"/>
    </xf>
    <xf numFmtId="0" fontId="40" fillId="0" borderId="29" xfId="121" applyFont="1" applyBorder="1" applyAlignment="1">
      <alignment horizontal="right" vertical="center"/>
      <protection/>
    </xf>
    <xf numFmtId="0" fontId="40" fillId="0" borderId="23" xfId="121" applyFont="1" applyBorder="1" applyAlignment="1">
      <alignment horizontal="right" vertical="center"/>
      <protection/>
    </xf>
    <xf numFmtId="1" fontId="40" fillId="0" borderId="30" xfId="121" applyNumberFormat="1" applyFont="1" applyBorder="1" applyAlignment="1" applyProtection="1">
      <alignment vertical="center"/>
      <protection locked="0"/>
    </xf>
    <xf numFmtId="1" fontId="40" fillId="0" borderId="31" xfId="121" applyNumberFormat="1" applyFont="1" applyBorder="1" applyAlignment="1" applyProtection="1">
      <alignment vertical="center"/>
      <protection locked="0"/>
    </xf>
    <xf numFmtId="1" fontId="40" fillId="0" borderId="30" xfId="121" applyNumberFormat="1" applyFont="1" applyFill="1" applyBorder="1" applyAlignment="1" applyProtection="1">
      <alignment vertical="center"/>
      <protection locked="0"/>
    </xf>
    <xf numFmtId="1" fontId="40" fillId="0" borderId="25" xfId="121" applyNumberFormat="1" applyFont="1" applyFill="1" applyBorder="1" applyAlignment="1" applyProtection="1">
      <alignment vertical="center"/>
      <protection locked="0"/>
    </xf>
    <xf numFmtId="1" fontId="40" fillId="0" borderId="26" xfId="121" applyNumberFormat="1" applyFont="1" applyBorder="1" applyAlignment="1" applyProtection="1">
      <alignment vertical="center"/>
      <protection locked="0"/>
    </xf>
    <xf numFmtId="1" fontId="40" fillId="0" borderId="25" xfId="121" applyNumberFormat="1" applyFont="1" applyBorder="1" applyAlignment="1" applyProtection="1">
      <alignment vertical="center"/>
      <protection locked="0"/>
    </xf>
    <xf numFmtId="1" fontId="42" fillId="0" borderId="32" xfId="121" applyNumberFormat="1" applyFont="1" applyBorder="1" applyAlignment="1" applyProtection="1">
      <alignment horizontal="centerContinuous" vertical="center" wrapText="1"/>
      <protection/>
    </xf>
    <xf numFmtId="0" fontId="40" fillId="0" borderId="24" xfId="121" applyFont="1" applyBorder="1" applyAlignment="1">
      <alignment horizontal="right" vertical="center"/>
      <protection/>
    </xf>
    <xf numFmtId="0" fontId="40" fillId="0" borderId="4" xfId="121" applyFont="1" applyBorder="1" applyAlignment="1">
      <alignment horizontal="right" vertical="center"/>
      <protection/>
    </xf>
    <xf numFmtId="165" fontId="40" fillId="0" borderId="33" xfId="121" applyNumberFormat="1" applyFont="1" applyFill="1" applyBorder="1" applyAlignment="1" applyProtection="1">
      <alignment vertical="center"/>
      <protection locked="0"/>
    </xf>
    <xf numFmtId="165" fontId="40" fillId="0" borderId="30" xfId="121" applyNumberFormat="1" applyFont="1" applyFill="1" applyBorder="1" applyAlignment="1" applyProtection="1">
      <alignment vertical="center"/>
      <protection locked="0"/>
    </xf>
    <xf numFmtId="165" fontId="40" fillId="0" borderId="34" xfId="121" applyNumberFormat="1" applyFont="1" applyFill="1" applyBorder="1" applyAlignment="1" applyProtection="1">
      <alignment vertical="center"/>
      <protection locked="0"/>
    </xf>
    <xf numFmtId="1" fontId="42" fillId="0" borderId="35" xfId="121" applyNumberFormat="1" applyFont="1" applyBorder="1" applyAlignment="1" applyProtection="1">
      <alignment horizontal="centerContinuous" vertical="center" wrapText="1"/>
      <protection/>
    </xf>
    <xf numFmtId="0" fontId="40" fillId="0" borderId="21" xfId="121" applyFont="1" applyBorder="1" applyAlignment="1">
      <alignment horizontal="right" vertical="center"/>
      <protection/>
    </xf>
    <xf numFmtId="165" fontId="40" fillId="0" borderId="36" xfId="121" applyNumberFormat="1" applyFont="1" applyFill="1" applyBorder="1" applyAlignment="1" applyProtection="1">
      <alignment vertical="center"/>
      <protection locked="0"/>
    </xf>
    <xf numFmtId="165" fontId="40" fillId="0" borderId="0" xfId="121" applyNumberFormat="1" applyFont="1" applyFill="1" applyBorder="1" applyAlignment="1" applyProtection="1">
      <alignment vertical="center"/>
      <protection locked="0"/>
    </xf>
    <xf numFmtId="43" fontId="7" fillId="0" borderId="36" xfId="85" applyFont="1" applyFill="1" applyBorder="1" applyAlignment="1" applyProtection="1">
      <alignment horizontal="right" vertical="center"/>
      <protection locked="0"/>
    </xf>
    <xf numFmtId="43" fontId="7" fillId="0" borderId="36" xfId="85" applyFont="1" applyFill="1" applyBorder="1" applyAlignment="1" applyProtection="1">
      <alignment vertical="center"/>
      <protection locked="0"/>
    </xf>
    <xf numFmtId="43" fontId="7" fillId="0" borderId="0" xfId="85" applyFont="1" applyFill="1" applyBorder="1" applyAlignment="1" applyProtection="1">
      <alignment vertical="center"/>
      <protection locked="0"/>
    </xf>
    <xf numFmtId="43" fontId="7" fillId="0" borderId="37" xfId="85" applyFont="1" applyFill="1" applyBorder="1" applyAlignment="1" applyProtection="1">
      <alignment vertical="center"/>
      <protection locked="0"/>
    </xf>
    <xf numFmtId="1" fontId="50" fillId="21" borderId="38" xfId="121" applyNumberFormat="1" applyFont="1" applyFill="1" applyBorder="1" applyAlignment="1">
      <alignment vertical="center"/>
      <protection/>
    </xf>
    <xf numFmtId="1" fontId="40" fillId="21" borderId="39" xfId="121" applyNumberFormat="1" applyFont="1" applyFill="1" applyBorder="1" applyAlignment="1">
      <alignment horizontal="center" vertical="center"/>
      <protection/>
    </xf>
    <xf numFmtId="3" fontId="51" fillId="21" borderId="40" xfId="121" applyNumberFormat="1" applyFont="1" applyFill="1" applyBorder="1" applyAlignment="1">
      <alignment horizontal="center" vertical="center"/>
      <protection/>
    </xf>
    <xf numFmtId="3" fontId="51" fillId="21" borderId="39" xfId="121" applyNumberFormat="1" applyFont="1" applyFill="1" applyBorder="1" applyAlignment="1">
      <alignment horizontal="center" vertical="center"/>
      <protection/>
    </xf>
    <xf numFmtId="3" fontId="51" fillId="21" borderId="41" xfId="121" applyNumberFormat="1" applyFont="1" applyFill="1" applyBorder="1" applyAlignment="1">
      <alignment horizontal="center" vertical="center"/>
      <protection/>
    </xf>
    <xf numFmtId="3" fontId="40" fillId="21" borderId="39" xfId="121" applyNumberFormat="1" applyFont="1" applyFill="1" applyBorder="1" applyAlignment="1">
      <alignment horizontal="center" vertical="center"/>
      <protection/>
    </xf>
    <xf numFmtId="3" fontId="51" fillId="21" borderId="39" xfId="121" applyNumberFormat="1" applyFont="1" applyFill="1" applyBorder="1" applyAlignment="1">
      <alignment horizontal="left" vertical="center"/>
      <protection/>
    </xf>
    <xf numFmtId="3" fontId="51" fillId="21" borderId="39" xfId="121" applyNumberFormat="1" applyFont="1" applyFill="1" applyBorder="1" applyAlignment="1">
      <alignment vertical="center"/>
      <protection/>
    </xf>
    <xf numFmtId="0" fontId="0" fillId="21" borderId="39" xfId="0" applyFill="1" applyBorder="1" applyAlignment="1">
      <alignment vertical="center"/>
    </xf>
    <xf numFmtId="0" fontId="0" fillId="21" borderId="40" xfId="0" applyFill="1" applyBorder="1" applyAlignment="1">
      <alignment vertical="center"/>
    </xf>
    <xf numFmtId="3" fontId="42" fillId="21" borderId="42" xfId="121" applyNumberFormat="1" applyFont="1" applyFill="1" applyBorder="1" applyAlignment="1" applyProtection="1">
      <alignment horizontal="center" vertical="center"/>
      <protection/>
    </xf>
    <xf numFmtId="4" fontId="42" fillId="0" borderId="0" xfId="121" applyNumberFormat="1" applyFont="1" applyFill="1" applyAlignment="1" applyProtection="1">
      <alignment vertical="center"/>
      <protection/>
    </xf>
    <xf numFmtId="3" fontId="42" fillId="0" borderId="0" xfId="121" applyNumberFormat="1" applyFont="1" applyFill="1" applyAlignment="1" applyProtection="1">
      <alignment vertical="center"/>
      <protection/>
    </xf>
    <xf numFmtId="1" fontId="42" fillId="0" borderId="0" xfId="121" applyNumberFormat="1" applyFont="1" applyFill="1" applyAlignment="1" applyProtection="1">
      <alignment vertical="center"/>
      <protection/>
    </xf>
    <xf numFmtId="1" fontId="42" fillId="0" borderId="21" xfId="121" applyNumberFormat="1" applyFont="1" applyFill="1" applyBorder="1" applyAlignment="1" applyProtection="1">
      <alignment vertical="center"/>
      <protection/>
    </xf>
    <xf numFmtId="3" fontId="51" fillId="0" borderId="43" xfId="121" applyNumberFormat="1" applyFont="1" applyFill="1" applyBorder="1" applyAlignment="1">
      <alignment horizontal="center" vertical="center"/>
      <protection/>
    </xf>
    <xf numFmtId="3" fontId="51" fillId="0" borderId="44" xfId="121" applyNumberFormat="1" applyFont="1" applyFill="1" applyBorder="1" applyAlignment="1">
      <alignment horizontal="center" vertical="center"/>
      <protection/>
    </xf>
    <xf numFmtId="3" fontId="51" fillId="0" borderId="45" xfId="121" applyNumberFormat="1" applyFont="1" applyFill="1" applyBorder="1" applyAlignment="1">
      <alignment horizontal="center" vertical="center"/>
      <protection/>
    </xf>
    <xf numFmtId="3" fontId="51" fillId="0" borderId="46" xfId="121" applyNumberFormat="1" applyFont="1" applyFill="1" applyBorder="1" applyAlignment="1">
      <alignment horizontal="center" vertical="center"/>
      <protection/>
    </xf>
    <xf numFmtId="3" fontId="51" fillId="0" borderId="47" xfId="121" applyNumberFormat="1" applyFont="1" applyFill="1" applyBorder="1" applyAlignment="1">
      <alignment horizontal="center" vertical="center"/>
      <protection/>
    </xf>
    <xf numFmtId="3" fontId="51" fillId="0" borderId="45" xfId="121" applyNumberFormat="1" applyFont="1" applyFill="1" applyBorder="1" applyAlignment="1">
      <alignment horizontal="centerContinuous" vertical="center"/>
      <protection/>
    </xf>
    <xf numFmtId="3" fontId="51" fillId="0" borderId="48" xfId="121" applyNumberFormat="1" applyFont="1" applyFill="1" applyBorder="1" applyAlignment="1">
      <alignment horizontal="centerContinuous" vertical="center"/>
      <protection/>
    </xf>
    <xf numFmtId="3" fontId="51" fillId="0" borderId="49" xfId="121" applyNumberFormat="1" applyFont="1" applyFill="1" applyBorder="1" applyAlignment="1">
      <alignment horizontal="center" vertical="center"/>
      <protection/>
    </xf>
    <xf numFmtId="3" fontId="51" fillId="0" borderId="50" xfId="121" applyNumberFormat="1" applyFont="1" applyFill="1" applyBorder="1" applyAlignment="1">
      <alignment horizontal="center" vertical="center"/>
      <protection/>
    </xf>
    <xf numFmtId="166" fontId="42" fillId="0" borderId="0" xfId="121" applyNumberFormat="1" applyFont="1" applyFill="1" applyAlignment="1" applyProtection="1">
      <alignment vertical="center"/>
      <protection/>
    </xf>
    <xf numFmtId="1" fontId="42" fillId="0" borderId="0" xfId="121" applyNumberFormat="1" applyFont="1" applyBorder="1" applyAlignment="1">
      <alignment horizontal="right" vertical="center"/>
      <protection/>
    </xf>
    <xf numFmtId="1" fontId="42" fillId="0" borderId="0" xfId="121" applyNumberFormat="1" applyFont="1" applyFill="1" applyBorder="1" applyAlignment="1" applyProtection="1">
      <alignment vertical="center"/>
      <protection/>
    </xf>
    <xf numFmtId="3" fontId="51" fillId="0" borderId="45" xfId="121" applyNumberFormat="1" applyFont="1" applyFill="1" applyBorder="1" applyAlignment="1">
      <alignment horizontal="center" vertical="center"/>
      <protection/>
    </xf>
    <xf numFmtId="1" fontId="50" fillId="0" borderId="21" xfId="121" applyNumberFormat="1" applyFont="1" applyFill="1" applyBorder="1" applyAlignment="1">
      <alignment vertical="center"/>
      <protection/>
    </xf>
    <xf numFmtId="1" fontId="54" fillId="0" borderId="0" xfId="121" applyNumberFormat="1" applyFont="1" applyFill="1" applyBorder="1" applyAlignment="1" applyProtection="1">
      <alignment vertical="center"/>
      <protection/>
    </xf>
    <xf numFmtId="1" fontId="54" fillId="24" borderId="24" xfId="121" applyNumberFormat="1" applyFont="1" applyFill="1" applyBorder="1" applyAlignment="1" applyProtection="1">
      <alignment vertical="center"/>
      <protection/>
    </xf>
    <xf numFmtId="1" fontId="54" fillId="24" borderId="26" xfId="121" applyNumberFormat="1" applyFont="1" applyFill="1" applyBorder="1" applyAlignment="1">
      <alignment horizontal="right" vertical="center"/>
      <protection/>
    </xf>
    <xf numFmtId="3" fontId="54" fillId="24" borderId="51" xfId="121" applyNumberFormat="1" applyFont="1" applyFill="1" applyBorder="1" applyAlignment="1">
      <alignment horizontal="centerContinuous" vertical="center" wrapText="1"/>
      <protection/>
    </xf>
    <xf numFmtId="3" fontId="54" fillId="24" borderId="52" xfId="121" applyNumberFormat="1" applyFont="1" applyFill="1" applyBorder="1" applyAlignment="1">
      <alignment horizontal="center" vertical="center"/>
      <protection/>
    </xf>
    <xf numFmtId="3" fontId="54" fillId="24" borderId="53" xfId="121" applyNumberFormat="1" applyFont="1" applyFill="1" applyBorder="1" applyAlignment="1">
      <alignment horizontal="center" vertical="center"/>
      <protection/>
    </xf>
    <xf numFmtId="3" fontId="54" fillId="24" borderId="54" xfId="121" applyNumberFormat="1" applyFont="1" applyFill="1" applyBorder="1" applyAlignment="1">
      <alignment horizontal="center" vertical="center"/>
      <protection/>
    </xf>
    <xf numFmtId="3" fontId="54" fillId="24" borderId="51" xfId="121" applyNumberFormat="1" applyFont="1" applyFill="1" applyBorder="1" applyAlignment="1">
      <alignment horizontal="center" vertical="center"/>
      <protection/>
    </xf>
    <xf numFmtId="3" fontId="54" fillId="24" borderId="54" xfId="121" applyNumberFormat="1" applyFont="1" applyFill="1" applyBorder="1" applyAlignment="1">
      <alignment horizontal="centerContinuous" vertical="center" wrapText="1"/>
      <protection/>
    </xf>
    <xf numFmtId="3" fontId="54" fillId="24" borderId="55" xfId="121" applyNumberFormat="1" applyFont="1" applyFill="1" applyBorder="1" applyAlignment="1" applyProtection="1">
      <alignment horizontal="center" vertical="center"/>
      <protection/>
    </xf>
    <xf numFmtId="3" fontId="55" fillId="0" borderId="0" xfId="121" applyNumberFormat="1" applyFont="1" applyFill="1" applyAlignment="1" applyProtection="1">
      <alignment vertical="center"/>
      <protection/>
    </xf>
    <xf numFmtId="4" fontId="54" fillId="0" borderId="0" xfId="121" applyNumberFormat="1" applyFont="1" applyFill="1" applyAlignment="1" applyProtection="1">
      <alignment vertical="center"/>
      <protection/>
    </xf>
    <xf numFmtId="1" fontId="54" fillId="0" borderId="0" xfId="121" applyNumberFormat="1" applyFont="1" applyFill="1" applyAlignment="1" applyProtection="1">
      <alignment vertical="center"/>
      <protection/>
    </xf>
    <xf numFmtId="3" fontId="54" fillId="0" borderId="0" xfId="121" applyNumberFormat="1" applyFont="1" applyFill="1" applyAlignment="1" applyProtection="1" quotePrefix="1">
      <alignment vertical="center"/>
      <protection/>
    </xf>
    <xf numFmtId="1" fontId="49" fillId="0" borderId="0" xfId="121" applyNumberFormat="1" applyFont="1" applyFill="1" applyBorder="1" applyAlignment="1" applyProtection="1">
      <alignment vertical="center"/>
      <protection/>
    </xf>
    <xf numFmtId="171" fontId="49" fillId="0" borderId="56" xfId="121" applyNumberFormat="1" applyFont="1" applyFill="1" applyBorder="1" applyAlignment="1">
      <alignment horizontal="centerContinuous" vertical="center"/>
      <protection/>
    </xf>
    <xf numFmtId="171" fontId="49" fillId="0" borderId="57" xfId="121" applyNumberFormat="1" applyFont="1" applyFill="1" applyBorder="1" applyAlignment="1">
      <alignment horizontal="centerContinuous" vertical="center"/>
      <protection/>
    </xf>
    <xf numFmtId="171" fontId="49" fillId="0" borderId="58" xfId="121" applyNumberFormat="1" applyFont="1" applyFill="1" applyBorder="1" applyAlignment="1" applyProtection="1">
      <alignment horizontal="center" vertical="center"/>
      <protection/>
    </xf>
    <xf numFmtId="1" fontId="49" fillId="0" borderId="0" xfId="121" applyNumberFormat="1" applyFont="1" applyFill="1" applyAlignment="1" applyProtection="1">
      <alignment vertical="center"/>
      <protection/>
    </xf>
    <xf numFmtId="3" fontId="49" fillId="0" borderId="0" xfId="121" applyNumberFormat="1" applyFont="1" applyFill="1" applyAlignment="1" applyProtection="1">
      <alignment vertical="center"/>
      <protection/>
    </xf>
    <xf numFmtId="1" fontId="49" fillId="0" borderId="21" xfId="121" applyNumberFormat="1" applyFont="1" applyFill="1" applyBorder="1" applyAlignment="1" applyProtection="1">
      <alignment vertical="center"/>
      <protection locked="0"/>
    </xf>
    <xf numFmtId="171" fontId="49" fillId="0" borderId="59" xfId="121" applyNumberFormat="1" applyFont="1" applyFill="1" applyBorder="1" applyAlignment="1">
      <alignment horizontal="centerContinuous" vertical="center"/>
      <protection/>
    </xf>
    <xf numFmtId="171" fontId="49" fillId="0" borderId="60" xfId="121" applyNumberFormat="1" applyFont="1" applyFill="1" applyBorder="1" applyAlignment="1">
      <alignment horizontal="centerContinuous" vertical="center"/>
      <protection/>
    </xf>
    <xf numFmtId="171" fontId="49" fillId="0" borderId="61" xfId="121" applyNumberFormat="1" applyFont="1" applyFill="1" applyBorder="1" applyAlignment="1">
      <alignment horizontal="centerContinuous" vertical="center"/>
      <protection/>
    </xf>
    <xf numFmtId="1" fontId="53" fillId="21" borderId="24" xfId="121" applyNumberFormat="1" applyFont="1" applyFill="1" applyBorder="1" applyAlignment="1" applyProtection="1">
      <alignment vertical="center"/>
      <protection locked="0"/>
    </xf>
    <xf numFmtId="1" fontId="53" fillId="21" borderId="26" xfId="121" applyNumberFormat="1" applyFont="1" applyFill="1" applyBorder="1" applyAlignment="1">
      <alignment horizontal="right" vertical="center"/>
      <protection/>
    </xf>
    <xf numFmtId="3" fontId="49" fillId="21" borderId="30" xfId="121" applyNumberFormat="1" applyFont="1" applyFill="1" applyBorder="1" applyAlignment="1">
      <alignment vertical="center"/>
      <protection/>
    </xf>
    <xf numFmtId="3" fontId="51" fillId="21" borderId="30" xfId="121" applyNumberFormat="1" applyFont="1" applyFill="1" applyBorder="1" applyAlignment="1">
      <alignment horizontal="center" vertical="center"/>
      <protection/>
    </xf>
    <xf numFmtId="3" fontId="49" fillId="21" borderId="25" xfId="121" applyNumberFormat="1" applyFont="1" applyFill="1" applyBorder="1" applyAlignment="1">
      <alignment horizontal="centerContinuous" vertical="center"/>
      <protection/>
    </xf>
    <xf numFmtId="3" fontId="49" fillId="21" borderId="4" xfId="121" applyNumberFormat="1" applyFont="1" applyFill="1" applyBorder="1" applyAlignment="1">
      <alignment horizontal="centerContinuous" vertical="center"/>
      <protection/>
    </xf>
    <xf numFmtId="1" fontId="49" fillId="21" borderId="4" xfId="121" applyNumberFormat="1" applyFont="1" applyFill="1" applyBorder="1" applyAlignment="1" applyProtection="1">
      <alignment horizontal="centerContinuous" vertical="center"/>
      <protection/>
    </xf>
    <xf numFmtId="3" fontId="49" fillId="21" borderId="26" xfId="121" applyNumberFormat="1" applyFont="1" applyFill="1" applyBorder="1" applyAlignment="1">
      <alignment horizontal="centerContinuous" vertical="center"/>
      <protection/>
    </xf>
    <xf numFmtId="3" fontId="51" fillId="21" borderId="25" xfId="121" applyNumberFormat="1" applyFont="1" applyFill="1" applyBorder="1" applyAlignment="1">
      <alignment horizontal="center" vertical="center"/>
      <protection/>
    </xf>
    <xf numFmtId="3" fontId="51" fillId="21" borderId="4" xfId="121" applyNumberFormat="1" applyFont="1" applyFill="1" applyBorder="1" applyAlignment="1">
      <alignment horizontal="center" vertical="center"/>
      <protection/>
    </xf>
    <xf numFmtId="3" fontId="51" fillId="21" borderId="4" xfId="121" applyNumberFormat="1" applyFont="1" applyFill="1" applyBorder="1" applyAlignment="1">
      <alignment vertical="center"/>
      <protection/>
    </xf>
    <xf numFmtId="0" fontId="0" fillId="21" borderId="25" xfId="0" applyFill="1" applyBorder="1" applyAlignment="1">
      <alignment vertical="center"/>
    </xf>
    <xf numFmtId="0" fontId="0" fillId="21" borderId="4" xfId="0" applyFill="1" applyBorder="1" applyAlignment="1">
      <alignment vertical="center"/>
    </xf>
    <xf numFmtId="3" fontId="49" fillId="21" borderId="55" xfId="121" applyNumberFormat="1" applyFont="1" applyFill="1" applyBorder="1" applyAlignment="1">
      <alignment horizontal="centerContinuous" vertical="center"/>
      <protection/>
    </xf>
    <xf numFmtId="9" fontId="49" fillId="0" borderId="0" xfId="129" applyFont="1" applyFill="1" applyAlignment="1" applyProtection="1">
      <alignment vertical="center"/>
      <protection/>
    </xf>
    <xf numFmtId="1" fontId="50" fillId="21" borderId="21" xfId="121" applyNumberFormat="1" applyFont="1" applyFill="1" applyBorder="1" applyAlignment="1">
      <alignment vertical="center"/>
      <protection/>
    </xf>
    <xf numFmtId="1" fontId="40" fillId="21" borderId="0" xfId="121" applyNumberFormat="1" applyFont="1" applyFill="1" applyBorder="1" applyAlignment="1">
      <alignment horizontal="center" vertical="center"/>
      <protection/>
    </xf>
    <xf numFmtId="3" fontId="51" fillId="21" borderId="36" xfId="121" applyNumberFormat="1" applyFont="1" applyFill="1" applyBorder="1" applyAlignment="1">
      <alignment horizontal="center" vertical="center"/>
      <protection/>
    </xf>
    <xf numFmtId="3" fontId="51" fillId="21" borderId="0" xfId="121" applyNumberFormat="1" applyFont="1" applyFill="1" applyBorder="1" applyAlignment="1">
      <alignment horizontal="center" vertical="center"/>
      <protection/>
    </xf>
    <xf numFmtId="3" fontId="40" fillId="21" borderId="0" xfId="121" applyNumberFormat="1" applyFont="1" applyFill="1" applyBorder="1" applyAlignment="1">
      <alignment horizontal="center" vertical="center"/>
      <protection/>
    </xf>
    <xf numFmtId="3" fontId="51" fillId="21" borderId="26" xfId="121" applyNumberFormat="1" applyFont="1" applyFill="1" applyBorder="1" applyAlignment="1">
      <alignment vertical="center"/>
      <protection/>
    </xf>
    <xf numFmtId="0" fontId="0" fillId="21" borderId="36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3" fontId="42" fillId="21" borderId="32" xfId="121" applyNumberFormat="1" applyFont="1" applyFill="1" applyBorder="1" applyAlignment="1" applyProtection="1">
      <alignment horizontal="center" vertical="center"/>
      <protection/>
    </xf>
    <xf numFmtId="1" fontId="50" fillId="0" borderId="18" xfId="121" applyNumberFormat="1" applyFont="1" applyFill="1" applyBorder="1" applyAlignment="1">
      <alignment vertical="center"/>
      <protection/>
    </xf>
    <xf numFmtId="3" fontId="51" fillId="0" borderId="56" xfId="121" applyNumberFormat="1" applyFont="1" applyFill="1" applyBorder="1" applyAlignment="1">
      <alignment vertical="center"/>
      <protection/>
    </xf>
    <xf numFmtId="3" fontId="51" fillId="0" borderId="62" xfId="121" applyNumberFormat="1" applyFont="1" applyFill="1" applyBorder="1" applyAlignment="1">
      <alignment vertical="center"/>
      <protection/>
    </xf>
    <xf numFmtId="3" fontId="51" fillId="0" borderId="57" xfId="121" applyNumberFormat="1" applyFont="1" applyFill="1" applyBorder="1" applyAlignment="1">
      <alignment vertical="center"/>
      <protection/>
    </xf>
    <xf numFmtId="3" fontId="51" fillId="0" borderId="63" xfId="121" applyNumberFormat="1" applyFont="1" applyFill="1" applyBorder="1" applyAlignment="1">
      <alignment vertical="center"/>
      <protection/>
    </xf>
    <xf numFmtId="170" fontId="56" fillId="0" borderId="56" xfId="121" applyNumberFormat="1" applyFont="1" applyFill="1" applyBorder="1" applyAlignment="1">
      <alignment horizontal="centerContinuous" vertical="center"/>
      <protection/>
    </xf>
    <xf numFmtId="170" fontId="56" fillId="0" borderId="57" xfId="121" applyNumberFormat="1" applyFont="1" applyFill="1" applyBorder="1" applyAlignment="1">
      <alignment horizontal="centerContinuous" vertical="center"/>
      <protection/>
    </xf>
    <xf numFmtId="170" fontId="56" fillId="0" borderId="45" xfId="121" applyNumberFormat="1" applyFont="1" applyFill="1" applyBorder="1" applyAlignment="1">
      <alignment horizontal="centerContinuous" vertical="center"/>
      <protection/>
    </xf>
    <xf numFmtId="1" fontId="42" fillId="0" borderId="64" xfId="121" applyNumberFormat="1" applyFont="1" applyFill="1" applyBorder="1" applyAlignment="1" applyProtection="1">
      <alignment vertical="center"/>
      <protection/>
    </xf>
    <xf numFmtId="1" fontId="42" fillId="0" borderId="65" xfId="121" applyNumberFormat="1" applyFont="1" applyFill="1" applyBorder="1" applyAlignment="1" applyProtection="1">
      <alignment vertical="center"/>
      <protection/>
    </xf>
    <xf numFmtId="1" fontId="42" fillId="0" borderId="66" xfId="121" applyNumberFormat="1" applyFont="1" applyFill="1" applyBorder="1" applyAlignment="1" applyProtection="1">
      <alignment vertical="center"/>
      <protection/>
    </xf>
    <xf numFmtId="170" fontId="56" fillId="0" borderId="59" xfId="121" applyNumberFormat="1" applyFont="1" applyFill="1" applyBorder="1" applyAlignment="1">
      <alignment horizontal="centerContinuous" vertical="center"/>
      <protection/>
    </xf>
    <xf numFmtId="170" fontId="56" fillId="0" borderId="46" xfId="121" applyNumberFormat="1" applyFont="1" applyFill="1" applyBorder="1" applyAlignment="1">
      <alignment horizontal="centerContinuous" vertical="center"/>
      <protection/>
    </xf>
    <xf numFmtId="170" fontId="56" fillId="0" borderId="59" xfId="121" applyNumberFormat="1" applyFont="1" applyFill="1" applyBorder="1" applyAlignment="1">
      <alignment horizontal="center" vertical="center"/>
      <protection/>
    </xf>
    <xf numFmtId="170" fontId="56" fillId="0" borderId="46" xfId="121" applyNumberFormat="1" applyFont="1" applyFill="1" applyBorder="1" applyAlignment="1">
      <alignment horizontal="center" vertical="center"/>
      <protection/>
    </xf>
    <xf numFmtId="170" fontId="56" fillId="0" borderId="45" xfId="121" applyNumberFormat="1" applyFont="1" applyFill="1" applyBorder="1" applyAlignment="1">
      <alignment horizontal="center" vertical="center"/>
      <protection/>
    </xf>
    <xf numFmtId="1" fontId="42" fillId="0" borderId="59" xfId="121" applyNumberFormat="1" applyFont="1" applyFill="1" applyBorder="1" applyAlignment="1" applyProtection="1">
      <alignment vertical="center"/>
      <protection/>
    </xf>
    <xf numFmtId="3" fontId="51" fillId="0" borderId="45" xfId="121" applyNumberFormat="1" applyFont="1" applyFill="1" applyBorder="1" applyAlignment="1">
      <alignment horizontal="centerContinuous" vertical="center"/>
      <protection/>
    </xf>
    <xf numFmtId="1" fontId="42" fillId="0" borderId="45" xfId="121" applyNumberFormat="1" applyFont="1" applyFill="1" applyBorder="1" applyAlignment="1" applyProtection="1">
      <alignment vertical="center"/>
      <protection/>
    </xf>
    <xf numFmtId="1" fontId="42" fillId="0" borderId="67" xfId="121" applyNumberFormat="1" applyFont="1" applyFill="1" applyBorder="1" applyAlignment="1" applyProtection="1">
      <alignment vertical="center"/>
      <protection/>
    </xf>
    <xf numFmtId="1" fontId="57" fillId="0" borderId="0" xfId="121" applyNumberFormat="1" applyFont="1" applyFill="1" applyBorder="1" applyAlignment="1" applyProtection="1">
      <alignment vertical="center"/>
      <protection/>
    </xf>
    <xf numFmtId="1" fontId="57" fillId="0" borderId="68" xfId="121" applyNumberFormat="1" applyFont="1" applyFill="1" applyBorder="1" applyAlignment="1" applyProtection="1">
      <alignment vertical="center"/>
      <protection locked="0"/>
    </xf>
    <xf numFmtId="170" fontId="56" fillId="0" borderId="69" xfId="121" applyNumberFormat="1" applyFont="1" applyFill="1" applyBorder="1" applyAlignment="1">
      <alignment horizontal="centerContinuous" vertical="center"/>
      <protection/>
    </xf>
    <xf numFmtId="170" fontId="56" fillId="0" borderId="70" xfId="121" applyNumberFormat="1" applyFont="1" applyFill="1" applyBorder="1" applyAlignment="1">
      <alignment horizontal="centerContinuous" vertical="center"/>
      <protection/>
    </xf>
    <xf numFmtId="170" fontId="56" fillId="0" borderId="71" xfId="121" applyNumberFormat="1" applyFont="1" applyFill="1" applyBorder="1" applyAlignment="1">
      <alignment horizontal="centerContinuous" vertical="center"/>
      <protection/>
    </xf>
    <xf numFmtId="170" fontId="56" fillId="0" borderId="72" xfId="121" applyNumberFormat="1" applyFont="1" applyFill="1" applyBorder="1" applyAlignment="1">
      <alignment horizontal="centerContinuous" vertical="center"/>
      <protection/>
    </xf>
    <xf numFmtId="170" fontId="56" fillId="0" borderId="69" xfId="121" applyNumberFormat="1" applyFont="1" applyFill="1" applyBorder="1" applyAlignment="1">
      <alignment vertical="center"/>
      <protection/>
    </xf>
    <xf numFmtId="1" fontId="57" fillId="0" borderId="69" xfId="121" applyNumberFormat="1" applyFont="1" applyFill="1" applyBorder="1" applyAlignment="1" applyProtection="1">
      <alignment vertical="center"/>
      <protection/>
    </xf>
    <xf numFmtId="170" fontId="56" fillId="0" borderId="73" xfId="121" applyNumberFormat="1" applyFont="1" applyFill="1" applyBorder="1" applyAlignment="1">
      <alignment vertical="center"/>
      <protection/>
    </xf>
    <xf numFmtId="3" fontId="56" fillId="0" borderId="74" xfId="121" applyNumberFormat="1" applyFont="1" applyFill="1" applyBorder="1" applyAlignment="1" applyProtection="1">
      <alignment horizontal="center" vertical="center"/>
      <protection/>
    </xf>
    <xf numFmtId="1" fontId="57" fillId="0" borderId="0" xfId="121" applyNumberFormat="1" applyFont="1" applyFill="1" applyAlignment="1" applyProtection="1">
      <alignment vertical="center"/>
      <protection/>
    </xf>
    <xf numFmtId="1" fontId="58" fillId="21" borderId="24" xfId="121" applyNumberFormat="1" applyFont="1" applyFill="1" applyBorder="1" applyAlignment="1" applyProtection="1">
      <alignment vertical="center"/>
      <protection locked="0"/>
    </xf>
    <xf numFmtId="1" fontId="53" fillId="21" borderId="4" xfId="121" applyNumberFormat="1" applyFont="1" applyFill="1" applyBorder="1" applyAlignment="1">
      <alignment horizontal="right" vertical="center"/>
      <protection/>
    </xf>
    <xf numFmtId="3" fontId="49" fillId="21" borderId="25" xfId="121" applyNumberFormat="1" applyFont="1" applyFill="1" applyBorder="1" applyAlignment="1">
      <alignment vertical="center"/>
      <protection/>
    </xf>
    <xf numFmtId="1" fontId="57" fillId="0" borderId="21" xfId="121" applyNumberFormat="1" applyFont="1" applyFill="1" applyBorder="1" applyAlignment="1" applyProtection="1">
      <alignment vertical="center"/>
      <protection locked="0"/>
    </xf>
    <xf numFmtId="1" fontId="58" fillId="0" borderId="75" xfId="121" applyNumberFormat="1" applyFont="1" applyFill="1" applyBorder="1" applyAlignment="1">
      <alignment horizontal="right" vertical="center"/>
      <protection/>
    </xf>
    <xf numFmtId="1" fontId="57" fillId="0" borderId="59" xfId="121" applyNumberFormat="1" applyFont="1" applyFill="1" applyBorder="1" applyAlignment="1" applyProtection="1">
      <alignment vertical="center"/>
      <protection/>
    </xf>
    <xf numFmtId="3" fontId="51" fillId="0" borderId="76" xfId="121" applyNumberFormat="1" applyFont="1" applyFill="1" applyBorder="1" applyAlignment="1">
      <alignment vertical="center"/>
      <protection/>
    </xf>
    <xf numFmtId="3" fontId="51" fillId="0" borderId="49" xfId="121" applyNumberFormat="1" applyFont="1" applyFill="1" applyBorder="1" applyAlignment="1">
      <alignment horizontal="center" vertical="center"/>
      <protection/>
    </xf>
    <xf numFmtId="1" fontId="57" fillId="0" borderId="77" xfId="121" applyNumberFormat="1" applyFont="1" applyFill="1" applyBorder="1" applyAlignment="1" applyProtection="1">
      <alignment vertical="center"/>
      <protection/>
    </xf>
    <xf numFmtId="3" fontId="40" fillId="21" borderId="4" xfId="121" applyNumberFormat="1" applyFont="1" applyFill="1" applyBorder="1" applyAlignment="1">
      <alignment horizontal="center" vertical="center"/>
      <protection/>
    </xf>
    <xf numFmtId="1" fontId="57" fillId="0" borderId="29" xfId="121" applyNumberFormat="1" applyFont="1" applyFill="1" applyBorder="1" applyAlignment="1" applyProtection="1">
      <alignment vertical="center"/>
      <protection locked="0"/>
    </xf>
    <xf numFmtId="1" fontId="50" fillId="21" borderId="24" xfId="121" applyNumberFormat="1" applyFont="1" applyFill="1" applyBorder="1" applyAlignment="1">
      <alignment vertical="center"/>
      <protection/>
    </xf>
    <xf numFmtId="1" fontId="40" fillId="21" borderId="4" xfId="121" applyNumberFormat="1" applyFont="1" applyFill="1" applyBorder="1" applyAlignment="1">
      <alignment horizontal="center" vertical="center"/>
      <protection/>
    </xf>
    <xf numFmtId="3" fontId="51" fillId="0" borderId="78" xfId="121" applyNumberFormat="1" applyFont="1" applyFill="1" applyBorder="1" applyAlignment="1">
      <alignment vertical="center"/>
      <protection/>
    </xf>
    <xf numFmtId="3" fontId="51" fillId="0" borderId="49" xfId="121" applyNumberFormat="1" applyFont="1" applyFill="1" applyBorder="1" applyAlignment="1">
      <alignment vertical="center"/>
      <protection/>
    </xf>
    <xf numFmtId="3" fontId="51" fillId="0" borderId="79" xfId="121" applyNumberFormat="1" applyFont="1" applyFill="1" applyBorder="1" applyAlignment="1">
      <alignment vertical="center"/>
      <protection/>
    </xf>
    <xf numFmtId="3" fontId="51" fillId="0" borderId="78" xfId="121" applyNumberFormat="1" applyFont="1" applyFill="1" applyBorder="1" applyAlignment="1">
      <alignment horizontal="center" vertical="center"/>
      <protection/>
    </xf>
    <xf numFmtId="170" fontId="56" fillId="0" borderId="47" xfId="121" applyNumberFormat="1" applyFont="1" applyFill="1" applyBorder="1" applyAlignment="1">
      <alignment vertical="center"/>
      <protection/>
    </xf>
    <xf numFmtId="3" fontId="52" fillId="21" borderId="25" xfId="121" applyNumberFormat="1" applyFont="1" applyFill="1" applyBorder="1" applyAlignment="1">
      <alignment horizontal="centerContinuous" vertical="center"/>
      <protection/>
    </xf>
    <xf numFmtId="3" fontId="40" fillId="21" borderId="4" xfId="121" applyNumberFormat="1" applyFont="1" applyFill="1" applyBorder="1" applyAlignment="1">
      <alignment horizontal="centerContinuous" vertical="center"/>
      <protection/>
    </xf>
    <xf numFmtId="3" fontId="51" fillId="21" borderId="4" xfId="121" applyNumberFormat="1" applyFont="1" applyFill="1" applyBorder="1" applyAlignment="1">
      <alignment horizontal="centerContinuous" vertical="center"/>
      <protection/>
    </xf>
    <xf numFmtId="1" fontId="42" fillId="0" borderId="0" xfId="121" applyNumberFormat="1" applyFont="1" applyFill="1" applyBorder="1" applyAlignment="1" applyProtection="1">
      <alignment vertical="center"/>
      <protection/>
    </xf>
    <xf numFmtId="1" fontId="42" fillId="21" borderId="24" xfId="121" applyNumberFormat="1" applyFont="1" applyFill="1" applyBorder="1" applyAlignment="1" applyProtection="1">
      <alignment vertical="center"/>
      <protection locked="0"/>
    </xf>
    <xf numFmtId="1" fontId="42" fillId="21" borderId="26" xfId="121" applyNumberFormat="1" applyFont="1" applyFill="1" applyBorder="1" applyAlignment="1">
      <alignment horizontal="right" vertical="center"/>
      <protection/>
    </xf>
    <xf numFmtId="1" fontId="42" fillId="0" borderId="0" xfId="121" applyNumberFormat="1" applyFont="1" applyFill="1" applyAlignment="1" applyProtection="1">
      <alignment vertical="center"/>
      <protection/>
    </xf>
    <xf numFmtId="3" fontId="42" fillId="0" borderId="0" xfId="121" applyNumberFormat="1" applyFont="1" applyFill="1" applyBorder="1" applyAlignment="1" applyProtection="1">
      <alignment vertical="center"/>
      <protection/>
    </xf>
    <xf numFmtId="0" fontId="59" fillId="0" borderId="21" xfId="119" applyFont="1" applyBorder="1" applyAlignment="1">
      <alignment vertical="center"/>
      <protection/>
    </xf>
    <xf numFmtId="0" fontId="59" fillId="0" borderId="0" xfId="119" applyFont="1" applyBorder="1" applyAlignment="1">
      <alignment vertical="center"/>
      <protection/>
    </xf>
    <xf numFmtId="9" fontId="48" fillId="0" borderId="0" xfId="121" applyNumberFormat="1" applyFont="1" applyBorder="1" applyAlignment="1">
      <alignment horizontal="left" vertical="center"/>
      <protection/>
    </xf>
    <xf numFmtId="0" fontId="60" fillId="0" borderId="0" xfId="119" applyFont="1" applyBorder="1" applyAlignment="1">
      <alignment vertical="center"/>
      <protection/>
    </xf>
    <xf numFmtId="9" fontId="48" fillId="0" borderId="0" xfId="121" applyNumberFormat="1" applyFont="1" applyBorder="1" applyAlignment="1">
      <alignment horizontal="center" vertical="center"/>
      <protection/>
    </xf>
    <xf numFmtId="3" fontId="54" fillId="0" borderId="32" xfId="121" applyNumberFormat="1" applyFont="1" applyFill="1" applyBorder="1" applyAlignment="1" applyProtection="1">
      <alignment horizontal="right" vertical="center"/>
      <protection/>
    </xf>
    <xf numFmtId="1" fontId="40" fillId="0" borderId="21" xfId="121" applyNumberFormat="1" applyFont="1" applyBorder="1" applyAlignment="1">
      <alignment vertical="center"/>
      <protection/>
    </xf>
    <xf numFmtId="3" fontId="42" fillId="0" borderId="0" xfId="121" applyNumberFormat="1" applyFont="1" applyBorder="1" applyAlignment="1">
      <alignment horizontal="right" vertical="center"/>
      <protection/>
    </xf>
    <xf numFmtId="3" fontId="52" fillId="0" borderId="0" xfId="121" applyNumberFormat="1" applyFont="1" applyBorder="1" applyAlignment="1">
      <alignment horizontal="right" vertical="center"/>
      <protection/>
    </xf>
    <xf numFmtId="0" fontId="42" fillId="0" borderId="21" xfId="121" applyFont="1" applyBorder="1" applyAlignment="1">
      <alignment horizontal="left" vertical="center"/>
      <protection/>
    </xf>
    <xf numFmtId="1" fontId="40" fillId="0" borderId="0" xfId="121" applyNumberFormat="1" applyFont="1" applyFill="1" applyBorder="1" applyAlignment="1" applyProtection="1">
      <alignment vertical="center"/>
      <protection locked="0"/>
    </xf>
    <xf numFmtId="1" fontId="40" fillId="0" borderId="0" xfId="121" applyNumberFormat="1" applyFont="1" applyBorder="1" applyAlignment="1">
      <alignment horizontal="center" vertical="center"/>
      <protection/>
    </xf>
    <xf numFmtId="167" fontId="7" fillId="0" borderId="32" xfId="77" applyFont="1" applyBorder="1" applyAlignment="1" applyProtection="1">
      <alignment vertical="center"/>
      <protection/>
    </xf>
    <xf numFmtId="43" fontId="40" fillId="0" borderId="0" xfId="85" applyFont="1" applyFill="1" applyBorder="1" applyAlignment="1" applyProtection="1">
      <alignment vertical="center"/>
      <protection locked="0"/>
    </xf>
    <xf numFmtId="0" fontId="42" fillId="0" borderId="29" xfId="121" applyFont="1" applyBorder="1" applyAlignment="1">
      <alignment horizontal="left" vertical="center"/>
      <protection/>
    </xf>
    <xf numFmtId="1" fontId="40" fillId="0" borderId="23" xfId="121" applyNumberFormat="1" applyFont="1" applyBorder="1" applyAlignment="1">
      <alignment horizontal="center" vertical="center"/>
      <protection/>
    </xf>
    <xf numFmtId="167" fontId="7" fillId="0" borderId="35" xfId="77" applyFont="1" applyBorder="1" applyAlignment="1" applyProtection="1">
      <alignment vertical="center"/>
      <protection/>
    </xf>
    <xf numFmtId="3" fontId="51" fillId="21" borderId="26" xfId="121" applyNumberFormat="1" applyFont="1" applyFill="1" applyBorder="1" applyAlignment="1">
      <alignment horizontal="center" vertical="center"/>
      <protection/>
    </xf>
    <xf numFmtId="3" fontId="51" fillId="21" borderId="25" xfId="121" applyNumberFormat="1" applyFont="1" applyFill="1" applyBorder="1" applyAlignment="1">
      <alignment horizontal="left" vertical="center"/>
      <protection/>
    </xf>
    <xf numFmtId="170" fontId="56" fillId="0" borderId="79" xfId="121" applyNumberFormat="1" applyFont="1" applyFill="1" applyBorder="1" applyAlignment="1">
      <alignment horizontal="centerContinuous" vertical="center"/>
      <protection/>
    </xf>
    <xf numFmtId="170" fontId="56" fillId="0" borderId="73" xfId="121" applyNumberFormat="1" applyFont="1" applyFill="1" applyBorder="1" applyAlignment="1">
      <alignment horizontal="centerContinuous" vertical="center"/>
      <protection/>
    </xf>
    <xf numFmtId="1" fontId="57" fillId="0" borderId="80" xfId="121" applyNumberFormat="1" applyFont="1" applyFill="1" applyBorder="1" applyAlignment="1" applyProtection="1">
      <alignment vertical="center"/>
      <protection/>
    </xf>
    <xf numFmtId="165" fontId="49" fillId="0" borderId="34" xfId="121" applyNumberFormat="1" applyFont="1" applyFill="1" applyBorder="1" applyAlignment="1" applyProtection="1">
      <alignment vertical="center"/>
      <protection locked="0"/>
    </xf>
    <xf numFmtId="43" fontId="42" fillId="0" borderId="0" xfId="85" applyFont="1" applyFill="1" applyAlignment="1" applyProtection="1">
      <alignment vertical="center"/>
      <protection locked="0"/>
    </xf>
    <xf numFmtId="170" fontId="56" fillId="0" borderId="76" xfId="121" applyNumberFormat="1" applyFont="1" applyFill="1" applyBorder="1" applyAlignment="1">
      <alignment horizontal="centerContinuous" vertical="center"/>
      <protection/>
    </xf>
    <xf numFmtId="170" fontId="56" fillId="0" borderId="49" xfId="121" applyNumberFormat="1" applyFont="1" applyFill="1" applyBorder="1" applyAlignment="1">
      <alignment horizontal="centerContinuous" vertical="center"/>
      <protection/>
    </xf>
    <xf numFmtId="3" fontId="51" fillId="0" borderId="57" xfId="121" applyNumberFormat="1" applyFont="1" applyFill="1" applyBorder="1" applyAlignment="1">
      <alignment horizontal="centerContinuous" vertical="center"/>
      <protection/>
    </xf>
    <xf numFmtId="1" fontId="42" fillId="0" borderId="56" xfId="121" applyNumberFormat="1" applyFont="1" applyFill="1" applyBorder="1" applyAlignment="1" applyProtection="1">
      <alignment vertical="center"/>
      <protection/>
    </xf>
    <xf numFmtId="1" fontId="42" fillId="0" borderId="57" xfId="121" applyNumberFormat="1" applyFont="1" applyFill="1" applyBorder="1" applyAlignment="1" applyProtection="1">
      <alignment vertical="center"/>
      <protection/>
    </xf>
    <xf numFmtId="1" fontId="42" fillId="0" borderId="81" xfId="121" applyNumberFormat="1" applyFont="1" applyFill="1" applyBorder="1" applyAlignment="1" applyProtection="1">
      <alignment vertical="center"/>
      <protection/>
    </xf>
    <xf numFmtId="1" fontId="57" fillId="0" borderId="75" xfId="121" applyNumberFormat="1" applyFont="1" applyFill="1" applyBorder="1" applyAlignment="1">
      <alignment horizontal="right" vertical="center"/>
      <protection/>
    </xf>
    <xf numFmtId="170" fontId="56" fillId="0" borderId="67" xfId="121" applyNumberFormat="1" applyFont="1" applyFill="1" applyBorder="1" applyAlignment="1">
      <alignment horizontal="center" vertical="center"/>
      <protection/>
    </xf>
    <xf numFmtId="3" fontId="51" fillId="0" borderId="82" xfId="121" applyNumberFormat="1" applyFont="1" applyFill="1" applyBorder="1" applyAlignment="1">
      <alignment vertical="center"/>
      <protection/>
    </xf>
    <xf numFmtId="171" fontId="49" fillId="0" borderId="76" xfId="121" applyNumberFormat="1" applyFont="1" applyFill="1" applyBorder="1" applyAlignment="1">
      <alignment horizontal="centerContinuous" vertical="center"/>
      <protection/>
    </xf>
    <xf numFmtId="171" fontId="49" fillId="0" borderId="71" xfId="121" applyNumberFormat="1" applyFont="1" applyFill="1" applyBorder="1" applyAlignment="1">
      <alignment horizontal="centerContinuous" vertical="center"/>
      <protection/>
    </xf>
    <xf numFmtId="1" fontId="57" fillId="0" borderId="71" xfId="121" applyNumberFormat="1" applyFont="1" applyFill="1" applyBorder="1" applyAlignment="1" applyProtection="1">
      <alignment vertical="center"/>
      <protection/>
    </xf>
    <xf numFmtId="3" fontId="51" fillId="25" borderId="83" xfId="121" applyNumberFormat="1" applyFont="1" applyFill="1" applyBorder="1" applyAlignment="1">
      <alignment horizontal="center" vertical="center"/>
      <protection/>
    </xf>
    <xf numFmtId="3" fontId="51" fillId="25" borderId="50" xfId="121" applyNumberFormat="1" applyFont="1" applyFill="1" applyBorder="1" applyAlignment="1">
      <alignment horizontal="center" vertical="center"/>
      <protection/>
    </xf>
    <xf numFmtId="3" fontId="51" fillId="0" borderId="84" xfId="121" applyNumberFormat="1" applyFont="1" applyFill="1" applyBorder="1" applyAlignment="1">
      <alignment horizontal="center" vertical="center"/>
      <protection/>
    </xf>
    <xf numFmtId="3" fontId="51" fillId="0" borderId="83" xfId="121" applyNumberFormat="1" applyFont="1" applyFill="1" applyBorder="1" applyAlignment="1">
      <alignment horizontal="center" vertical="center"/>
      <protection/>
    </xf>
    <xf numFmtId="0" fontId="0" fillId="21" borderId="4" xfId="0" applyFill="1" applyBorder="1" applyAlignment="1">
      <alignment horizontal="centerContinuous" vertical="center"/>
    </xf>
    <xf numFmtId="3" fontId="59" fillId="21" borderId="4" xfId="0" applyNumberFormat="1" applyFont="1" applyFill="1" applyBorder="1" applyAlignment="1">
      <alignment horizontal="centerContinuous" vertical="center"/>
    </xf>
    <xf numFmtId="0" fontId="59" fillId="21" borderId="25" xfId="0" applyFont="1" applyFill="1" applyBorder="1" applyAlignment="1">
      <alignment vertical="center"/>
    </xf>
    <xf numFmtId="0" fontId="59" fillId="21" borderId="4" xfId="0" applyFont="1" applyFill="1" applyBorder="1" applyAlignment="1">
      <alignment vertical="center"/>
    </xf>
    <xf numFmtId="3" fontId="51" fillId="0" borderId="56" xfId="121" applyNumberFormat="1" applyFont="1" applyFill="1" applyBorder="1" applyAlignment="1">
      <alignment horizontal="centerContinuous" vertical="center"/>
      <protection/>
    </xf>
    <xf numFmtId="1" fontId="42" fillId="0" borderId="37" xfId="121" applyNumberFormat="1" applyFont="1" applyFill="1" applyBorder="1" applyAlignment="1">
      <alignment horizontal="right" vertical="center"/>
      <protection/>
    </xf>
    <xf numFmtId="166" fontId="51" fillId="0" borderId="49" xfId="121" applyNumberFormat="1" applyFont="1" applyFill="1" applyBorder="1" applyAlignment="1">
      <alignment horizontal="center" vertical="center"/>
      <protection/>
    </xf>
    <xf numFmtId="1" fontId="42" fillId="0" borderId="85" xfId="121" applyNumberFormat="1" applyFont="1" applyFill="1" applyBorder="1" applyAlignment="1" applyProtection="1">
      <alignment horizontal="right" vertical="center"/>
      <protection/>
    </xf>
    <xf numFmtId="171" fontId="49" fillId="0" borderId="49" xfId="121" applyNumberFormat="1" applyFont="1" applyFill="1" applyBorder="1" applyAlignment="1">
      <alignment horizontal="centerContinuous" vertical="center"/>
      <protection/>
    </xf>
    <xf numFmtId="1" fontId="53" fillId="0" borderId="37" xfId="121" applyNumberFormat="1" applyFont="1" applyFill="1" applyBorder="1" applyAlignment="1" applyProtection="1">
      <alignment horizontal="right" vertical="center"/>
      <protection/>
    </xf>
    <xf numFmtId="3" fontId="61" fillId="21" borderId="25" xfId="0" applyNumberFormat="1" applyFont="1" applyFill="1" applyBorder="1" applyAlignment="1">
      <alignment horizontal="centerContinuous" vertical="center"/>
    </xf>
    <xf numFmtId="3" fontId="61" fillId="21" borderId="4" xfId="0" applyNumberFormat="1" applyFont="1" applyFill="1" applyBorder="1" applyAlignment="1">
      <alignment horizontal="centerContinuous" vertical="center"/>
    </xf>
    <xf numFmtId="1" fontId="57" fillId="0" borderId="59" xfId="121" applyNumberFormat="1" applyFont="1" applyFill="1" applyBorder="1" applyAlignment="1" applyProtection="1">
      <alignment horizontal="center" vertical="center"/>
      <protection/>
    </xf>
    <xf numFmtId="167" fontId="62" fillId="0" borderId="32" xfId="77" applyFont="1" applyBorder="1" applyAlignment="1" applyProtection="1">
      <alignment vertical="center"/>
      <protection/>
    </xf>
    <xf numFmtId="1" fontId="53" fillId="0" borderId="0" xfId="121" applyNumberFormat="1" applyFont="1" applyBorder="1" applyAlignment="1">
      <alignment horizontal="right" vertical="center"/>
      <protection/>
    </xf>
    <xf numFmtId="3" fontId="54" fillId="25" borderId="84" xfId="121" applyNumberFormat="1" applyFont="1" applyFill="1" applyBorder="1" applyAlignment="1">
      <alignment horizontal="center" vertical="center"/>
      <protection/>
    </xf>
    <xf numFmtId="3" fontId="51" fillId="25" borderId="48" xfId="121" applyNumberFormat="1" applyFont="1" applyFill="1" applyBorder="1" applyAlignment="1">
      <alignment horizontal="center" vertical="center"/>
      <protection/>
    </xf>
    <xf numFmtId="3" fontId="54" fillId="24" borderId="86" xfId="121" applyNumberFormat="1" applyFont="1" applyFill="1" applyBorder="1" applyAlignment="1">
      <alignment horizontal="center" vertical="center"/>
      <protection/>
    </xf>
    <xf numFmtId="170" fontId="56" fillId="0" borderId="81" xfId="121" applyNumberFormat="1" applyFont="1" applyFill="1" applyBorder="1" applyAlignment="1">
      <alignment horizontal="centerContinuous" vertical="center"/>
      <protection/>
    </xf>
    <xf numFmtId="170" fontId="56" fillId="0" borderId="67" xfId="121" applyNumberFormat="1" applyFont="1" applyFill="1" applyBorder="1" applyAlignment="1">
      <alignment horizontal="centerContinuous" vertical="center"/>
      <protection/>
    </xf>
    <xf numFmtId="171" fontId="49" fillId="0" borderId="69" xfId="121" applyNumberFormat="1" applyFont="1" applyFill="1" applyBorder="1" applyAlignment="1">
      <alignment horizontal="centerContinuous" vertical="center"/>
      <protection/>
    </xf>
    <xf numFmtId="171" fontId="49" fillId="0" borderId="73" xfId="121" applyNumberFormat="1" applyFont="1" applyFill="1" applyBorder="1" applyAlignment="1">
      <alignment horizontal="centerContinuous" vertical="center"/>
      <protection/>
    </xf>
    <xf numFmtId="3" fontId="51" fillId="25" borderId="43" xfId="121" applyNumberFormat="1" applyFont="1" applyFill="1" applyBorder="1" applyAlignment="1">
      <alignment horizontal="center" vertical="center"/>
      <protection/>
    </xf>
    <xf numFmtId="165" fontId="40" fillId="0" borderId="37" xfId="121" applyNumberFormat="1" applyFont="1" applyFill="1" applyBorder="1" applyAlignment="1" applyProtection="1">
      <alignment vertical="center"/>
      <protection locked="0"/>
    </xf>
    <xf numFmtId="171" fontId="49" fillId="0" borderId="79" xfId="121" applyNumberFormat="1" applyFont="1" applyFill="1" applyBorder="1" applyAlignment="1">
      <alignment horizontal="centerContinuous" vertical="center"/>
      <protection/>
    </xf>
    <xf numFmtId="3" fontId="51" fillId="0" borderId="63" xfId="121" applyNumberFormat="1" applyFont="1" applyFill="1" applyBorder="1" applyAlignment="1">
      <alignment horizontal="centerContinuous" vertical="center"/>
      <protection/>
    </xf>
    <xf numFmtId="170" fontId="56" fillId="0" borderId="56" xfId="121" applyNumberFormat="1" applyFont="1" applyFill="1" applyBorder="1" applyAlignment="1">
      <alignment horizontal="center" vertical="center"/>
      <protection/>
    </xf>
    <xf numFmtId="0" fontId="40" fillId="0" borderId="37" xfId="121" applyFont="1" applyBorder="1" applyAlignment="1">
      <alignment horizontal="right" vertical="center"/>
      <protection/>
    </xf>
    <xf numFmtId="1" fontId="42" fillId="0" borderId="21" xfId="121" applyNumberFormat="1" applyFont="1" applyFill="1" applyBorder="1" applyAlignment="1" applyProtection="1">
      <alignment vertical="center"/>
      <protection locked="0"/>
    </xf>
    <xf numFmtId="3" fontId="63" fillId="21" borderId="4" xfId="0" applyNumberFormat="1" applyFont="1" applyFill="1" applyBorder="1" applyAlignment="1">
      <alignment horizontal="centerContinuous" vertical="center"/>
    </xf>
    <xf numFmtId="0" fontId="42" fillId="0" borderId="26" xfId="121" applyFont="1" applyBorder="1" applyAlignment="1">
      <alignment horizontal="center" vertical="center"/>
      <protection/>
    </xf>
    <xf numFmtId="1" fontId="52" fillId="0" borderId="37" xfId="121" applyNumberFormat="1" applyFont="1" applyBorder="1" applyAlignment="1">
      <alignment horizontal="right" vertical="center"/>
      <protection/>
    </xf>
    <xf numFmtId="170" fontId="49" fillId="0" borderId="69" xfId="121" applyNumberFormat="1" applyFont="1" applyFill="1" applyBorder="1" applyAlignment="1">
      <alignment horizontal="centerContinuous" vertical="center"/>
      <protection/>
    </xf>
    <xf numFmtId="170" fontId="49" fillId="0" borderId="73" xfId="121" applyNumberFormat="1" applyFont="1" applyFill="1" applyBorder="1" applyAlignment="1">
      <alignment horizontal="centerContinuous" vertical="center"/>
      <protection/>
    </xf>
    <xf numFmtId="170" fontId="49" fillId="0" borderId="69" xfId="121" applyNumberFormat="1" applyFont="1" applyFill="1" applyBorder="1" applyAlignment="1">
      <alignment vertical="center"/>
      <protection/>
    </xf>
    <xf numFmtId="1" fontId="52" fillId="0" borderId="70" xfId="121" applyNumberFormat="1" applyFont="1" applyFill="1" applyBorder="1" applyAlignment="1" applyProtection="1">
      <alignment vertical="center"/>
      <protection/>
    </xf>
    <xf numFmtId="170" fontId="49" fillId="0" borderId="45" xfId="121" applyNumberFormat="1" applyFont="1" applyFill="1" applyBorder="1" applyAlignment="1">
      <alignment vertical="center"/>
      <protection/>
    </xf>
    <xf numFmtId="1" fontId="52" fillId="0" borderId="80" xfId="121" applyNumberFormat="1" applyFont="1" applyFill="1" applyBorder="1" applyAlignment="1" applyProtection="1">
      <alignment vertical="center"/>
      <protection/>
    </xf>
    <xf numFmtId="170" fontId="49" fillId="0" borderId="77" xfId="121" applyNumberFormat="1" applyFont="1" applyFill="1" applyBorder="1" applyAlignment="1">
      <alignment horizontal="centerContinuous" vertical="center"/>
      <protection/>
    </xf>
    <xf numFmtId="170" fontId="49" fillId="0" borderId="87" xfId="121" applyNumberFormat="1" applyFont="1" applyFill="1" applyBorder="1" applyAlignment="1">
      <alignment vertical="center"/>
      <protection/>
    </xf>
    <xf numFmtId="170" fontId="40" fillId="0" borderId="76" xfId="121" applyNumberFormat="1" applyFont="1" applyFill="1" applyBorder="1" applyAlignment="1">
      <alignment horizontal="centerContinuous" vertical="center"/>
      <protection/>
    </xf>
    <xf numFmtId="166" fontId="40" fillId="0" borderId="49" xfId="121" applyNumberFormat="1" applyFont="1" applyFill="1" applyBorder="1" applyAlignment="1">
      <alignment horizontal="center" vertical="center"/>
      <protection/>
    </xf>
    <xf numFmtId="1" fontId="42" fillId="0" borderId="49" xfId="121" applyNumberFormat="1" applyFont="1" applyFill="1" applyBorder="1" applyAlignment="1" applyProtection="1">
      <alignment vertical="center"/>
      <protection/>
    </xf>
    <xf numFmtId="171" fontId="42" fillId="0" borderId="88" xfId="121" applyNumberFormat="1" applyFont="1" applyFill="1" applyBorder="1" applyAlignment="1" applyProtection="1">
      <alignment vertical="center"/>
      <protection/>
    </xf>
    <xf numFmtId="170" fontId="40" fillId="0" borderId="88" xfId="121" applyNumberFormat="1" applyFont="1" applyFill="1" applyBorder="1" applyAlignment="1">
      <alignment horizontal="centerContinuous" vertical="center"/>
      <protection/>
    </xf>
    <xf numFmtId="1" fontId="42" fillId="0" borderId="79" xfId="121" applyNumberFormat="1" applyFont="1" applyFill="1" applyBorder="1" applyAlignment="1" applyProtection="1">
      <alignment vertical="center"/>
      <protection/>
    </xf>
    <xf numFmtId="171" fontId="42" fillId="0" borderId="46" xfId="121" applyNumberFormat="1" applyFont="1" applyFill="1" applyBorder="1" applyAlignment="1" applyProtection="1">
      <alignment vertical="center"/>
      <protection/>
    </xf>
    <xf numFmtId="3" fontId="51" fillId="25" borderId="76" xfId="121" applyNumberFormat="1" applyFont="1" applyFill="1" applyBorder="1" applyAlignment="1">
      <alignment horizontal="center" vertical="center"/>
      <protection/>
    </xf>
    <xf numFmtId="3" fontId="51" fillId="25" borderId="88" xfId="121" applyNumberFormat="1" applyFont="1" applyFill="1" applyBorder="1" applyAlignment="1">
      <alignment horizontal="center" vertical="center"/>
      <protection/>
    </xf>
    <xf numFmtId="3" fontId="51" fillId="0" borderId="78" xfId="121" applyNumberFormat="1" applyFont="1" applyFill="1" applyBorder="1" applyAlignment="1">
      <alignment horizontal="center" vertical="center"/>
      <protection/>
    </xf>
    <xf numFmtId="43" fontId="40" fillId="0" borderId="36" xfId="85" applyFont="1" applyFill="1" applyBorder="1" applyAlignment="1" applyProtection="1">
      <alignment horizontal="centerContinuous" vertical="center" readingOrder="2"/>
      <protection locked="0"/>
    </xf>
    <xf numFmtId="43" fontId="40" fillId="0" borderId="0" xfId="85" applyFont="1" applyFill="1" applyBorder="1" applyAlignment="1" applyProtection="1">
      <alignment horizontal="centerContinuous" vertical="center" readingOrder="2"/>
      <protection locked="0"/>
    </xf>
    <xf numFmtId="0" fontId="40" fillId="0" borderId="0" xfId="85" applyNumberFormat="1" applyFont="1" applyFill="1" applyBorder="1" applyAlignment="1" applyProtection="1">
      <alignment horizontal="left" vertical="center" readingOrder="2"/>
      <protection locked="0"/>
    </xf>
    <xf numFmtId="3" fontId="49" fillId="0" borderId="76" xfId="121" applyNumberFormat="1" applyFont="1" applyFill="1" applyBorder="1" applyAlignment="1">
      <alignment vertical="center"/>
      <protection/>
    </xf>
    <xf numFmtId="3" fontId="49" fillId="0" borderId="89" xfId="121" applyNumberFormat="1" applyFont="1" applyFill="1" applyBorder="1" applyAlignment="1">
      <alignment vertical="center"/>
      <protection/>
    </xf>
    <xf numFmtId="3" fontId="49" fillId="0" borderId="49" xfId="121" applyNumberFormat="1" applyFont="1" applyFill="1" applyBorder="1" applyAlignment="1">
      <alignment vertical="center"/>
      <protection/>
    </xf>
    <xf numFmtId="3" fontId="49" fillId="0" borderId="79" xfId="121" applyNumberFormat="1" applyFont="1" applyFill="1" applyBorder="1" applyAlignment="1">
      <alignment vertical="center"/>
      <protection/>
    </xf>
    <xf numFmtId="171" fontId="49" fillId="0" borderId="0" xfId="121" applyNumberFormat="1" applyFont="1" applyFill="1" applyBorder="1" applyAlignment="1" applyProtection="1">
      <alignment horizontal="centerContinuous" vertical="center"/>
      <protection/>
    </xf>
    <xf numFmtId="171" fontId="49" fillId="0" borderId="90" xfId="121" applyNumberFormat="1" applyFont="1" applyFill="1" applyBorder="1" applyAlignment="1">
      <alignment horizontal="centerContinuous" vertical="center"/>
      <protection/>
    </xf>
    <xf numFmtId="171" fontId="49" fillId="0" borderId="76" xfId="121" applyNumberFormat="1" applyFont="1" applyFill="1" applyBorder="1" applyAlignment="1">
      <alignment horizontal="center" vertical="center"/>
      <protection/>
    </xf>
    <xf numFmtId="171" fontId="49" fillId="0" borderId="49" xfId="121" applyNumberFormat="1" applyFont="1" applyFill="1" applyBorder="1" applyAlignment="1">
      <alignment horizontal="center" vertical="center"/>
      <protection/>
    </xf>
    <xf numFmtId="171" fontId="49" fillId="0" borderId="88" xfId="121" applyNumberFormat="1" applyFont="1" applyFill="1" applyBorder="1" applyAlignment="1">
      <alignment horizontal="center" vertical="center"/>
      <protection/>
    </xf>
    <xf numFmtId="171" fontId="49" fillId="0" borderId="49" xfId="121" applyNumberFormat="1" applyFont="1" applyFill="1" applyBorder="1" applyAlignment="1">
      <alignment vertical="center"/>
      <protection/>
    </xf>
    <xf numFmtId="3" fontId="51" fillId="25" borderId="60" xfId="121" applyNumberFormat="1" applyFont="1" applyFill="1" applyBorder="1" applyAlignment="1">
      <alignment horizontal="center" vertical="center"/>
      <protection/>
    </xf>
    <xf numFmtId="3" fontId="51" fillId="0" borderId="36" xfId="121" applyNumberFormat="1" applyFont="1" applyFill="1" applyBorder="1" applyAlignment="1">
      <alignment horizontal="center" vertical="center"/>
      <protection/>
    </xf>
    <xf numFmtId="3" fontId="51" fillId="0" borderId="61" xfId="121" applyNumberFormat="1" applyFont="1" applyFill="1" applyBorder="1" applyAlignment="1">
      <alignment horizontal="center" vertical="center"/>
      <protection/>
    </xf>
    <xf numFmtId="3" fontId="51" fillId="0" borderId="91" xfId="121" applyNumberFormat="1" applyFont="1" applyFill="1" applyBorder="1" applyAlignment="1">
      <alignment horizontal="center" vertical="center"/>
      <protection/>
    </xf>
    <xf numFmtId="3" fontId="54" fillId="24" borderId="25" xfId="121" applyNumberFormat="1" applyFont="1" applyFill="1" applyBorder="1" applyAlignment="1">
      <alignment horizontal="center" vertical="center"/>
      <protection/>
    </xf>
    <xf numFmtId="3" fontId="54" fillId="24" borderId="4" xfId="121" applyNumberFormat="1" applyFont="1" applyFill="1" applyBorder="1" applyAlignment="1">
      <alignment horizontal="centerContinuous" vertical="center"/>
      <protection/>
    </xf>
    <xf numFmtId="3" fontId="54" fillId="24" borderId="26" xfId="121" applyNumberFormat="1" applyFont="1" applyFill="1" applyBorder="1" applyAlignment="1">
      <alignment horizontal="center" vertical="center"/>
      <protection/>
    </xf>
    <xf numFmtId="3" fontId="54" fillId="24" borderId="4" xfId="121" applyNumberFormat="1" applyFont="1" applyFill="1" applyBorder="1" applyAlignment="1">
      <alignment horizontal="center" vertical="center"/>
      <protection/>
    </xf>
    <xf numFmtId="3" fontId="54" fillId="24" borderId="26" xfId="121" applyNumberFormat="1" applyFont="1" applyFill="1" applyBorder="1" applyAlignment="1">
      <alignment horizontal="centerContinuous" vertical="center"/>
      <protection/>
    </xf>
    <xf numFmtId="3" fontId="51" fillId="0" borderId="60" xfId="121" applyNumberFormat="1" applyFont="1" applyFill="1" applyBorder="1" applyAlignment="1">
      <alignment horizontal="center" vertical="center"/>
      <protection/>
    </xf>
    <xf numFmtId="3" fontId="51" fillId="0" borderId="92" xfId="121" applyNumberFormat="1" applyFont="1" applyFill="1" applyBorder="1" applyAlignment="1">
      <alignment horizontal="center" vertical="center"/>
      <protection/>
    </xf>
    <xf numFmtId="3" fontId="51" fillId="0" borderId="90" xfId="121" applyNumberFormat="1" applyFont="1" applyFill="1" applyBorder="1" applyAlignment="1">
      <alignment horizontal="center" vertical="center"/>
      <protection/>
    </xf>
    <xf numFmtId="3" fontId="51" fillId="0" borderId="61" xfId="121" applyNumberFormat="1" applyFont="1" applyFill="1" applyBorder="1" applyAlignment="1">
      <alignment horizontal="centerContinuous" vertical="center"/>
      <protection/>
    </xf>
    <xf numFmtId="3" fontId="51" fillId="0" borderId="90" xfId="121" applyNumberFormat="1" applyFont="1" applyFill="1" applyBorder="1" applyAlignment="1">
      <alignment horizontal="centerContinuous" vertical="center"/>
      <protection/>
    </xf>
    <xf numFmtId="3" fontId="54" fillId="25" borderId="36" xfId="121" applyNumberFormat="1" applyFont="1" applyFill="1" applyBorder="1" applyAlignment="1">
      <alignment horizontal="center" vertical="center"/>
      <protection/>
    </xf>
    <xf numFmtId="3" fontId="51" fillId="25" borderId="61" xfId="121" applyNumberFormat="1" applyFont="1" applyFill="1" applyBorder="1" applyAlignment="1">
      <alignment horizontal="center" vertical="center"/>
      <protection/>
    </xf>
    <xf numFmtId="3" fontId="51" fillId="25" borderId="90" xfId="121" applyNumberFormat="1" applyFont="1" applyFill="1" applyBorder="1" applyAlignment="1">
      <alignment horizontal="center" vertical="center"/>
      <protection/>
    </xf>
    <xf numFmtId="0" fontId="0" fillId="21" borderId="25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3" fontId="42" fillId="0" borderId="32" xfId="129" applyNumberFormat="1" applyFont="1" applyFill="1" applyBorder="1" applyAlignment="1" applyProtection="1">
      <alignment horizontal="center" vertical="center"/>
      <protection/>
    </xf>
    <xf numFmtId="3" fontId="51" fillId="0" borderId="93" xfId="121" applyNumberFormat="1" applyFont="1" applyFill="1" applyBorder="1" applyAlignment="1">
      <alignment horizontal="center" vertical="center"/>
      <protection/>
    </xf>
    <xf numFmtId="1" fontId="42" fillId="0" borderId="29" xfId="121" applyNumberFormat="1" applyFont="1" applyFill="1" applyBorder="1" applyAlignment="1" applyProtection="1">
      <alignment horizontal="left" vertical="center" indent="2"/>
      <protection locked="0"/>
    </xf>
    <xf numFmtId="3" fontId="54" fillId="0" borderId="36" xfId="121" applyNumberFormat="1" applyFont="1" applyFill="1" applyBorder="1" applyAlignment="1">
      <alignment horizontal="center" vertical="center"/>
      <protection/>
    </xf>
    <xf numFmtId="3" fontId="51" fillId="0" borderId="67" xfId="121" applyNumberFormat="1" applyFont="1" applyFill="1" applyBorder="1" applyAlignment="1">
      <alignment horizontal="center" vertical="center"/>
      <protection/>
    </xf>
    <xf numFmtId="3" fontId="42" fillId="0" borderId="94" xfId="129" applyNumberFormat="1" applyFont="1" applyFill="1" applyBorder="1" applyAlignment="1" applyProtection="1">
      <alignment horizontal="center" vertical="center"/>
      <protection/>
    </xf>
    <xf numFmtId="171" fontId="49" fillId="0" borderId="32" xfId="121" applyNumberFormat="1" applyFont="1" applyFill="1" applyBorder="1" applyAlignment="1" applyProtection="1">
      <alignment horizontal="center" vertical="center"/>
      <protection/>
    </xf>
    <xf numFmtId="171" fontId="49" fillId="0" borderId="35" xfId="121" applyNumberFormat="1" applyFont="1" applyFill="1" applyBorder="1" applyAlignment="1" applyProtection="1">
      <alignment horizontal="center" vertical="center"/>
      <protection/>
    </xf>
    <xf numFmtId="3" fontId="56" fillId="0" borderId="35" xfId="121" applyNumberFormat="1" applyFont="1" applyFill="1" applyBorder="1" applyAlignment="1" applyProtection="1">
      <alignment horizontal="center" vertical="center"/>
      <protection/>
    </xf>
    <xf numFmtId="3" fontId="40" fillId="0" borderId="35" xfId="121" applyNumberFormat="1" applyFont="1" applyFill="1" applyBorder="1" applyAlignment="1" applyProtection="1">
      <alignment horizontal="center" vertical="center"/>
      <protection/>
    </xf>
    <xf numFmtId="1" fontId="42" fillId="0" borderId="21" xfId="121" applyNumberFormat="1" applyFont="1" applyFill="1" applyBorder="1" applyAlignment="1">
      <alignment horizontal="left" vertical="center" indent="2"/>
      <protection/>
    </xf>
    <xf numFmtId="1" fontId="40" fillId="0" borderId="21" xfId="121" applyNumberFormat="1" applyFont="1" applyBorder="1" applyAlignment="1">
      <alignment horizontal="left" vertical="center" indent="2"/>
      <protection/>
    </xf>
    <xf numFmtId="1" fontId="40" fillId="0" borderId="36" xfId="85" applyNumberFormat="1" applyFont="1" applyFill="1" applyBorder="1" applyAlignment="1" applyProtection="1">
      <alignment horizontal="left" vertical="center" readingOrder="2"/>
      <protection locked="0"/>
    </xf>
    <xf numFmtId="3" fontId="51" fillId="25" borderId="59" xfId="121" applyNumberFormat="1" applyFont="1" applyFill="1" applyBorder="1" applyAlignment="1">
      <alignment horizontal="center" vertical="center"/>
      <protection/>
    </xf>
    <xf numFmtId="3" fontId="51" fillId="25" borderId="67" xfId="121" applyNumberFormat="1" applyFont="1" applyFill="1" applyBorder="1" applyAlignment="1">
      <alignment horizontal="center" vertical="center"/>
      <protection/>
    </xf>
    <xf numFmtId="3" fontId="51" fillId="0" borderId="59" xfId="121" applyNumberFormat="1" applyFont="1" applyFill="1" applyBorder="1" applyAlignment="1">
      <alignment horizontal="center" vertical="center"/>
      <protection/>
    </xf>
    <xf numFmtId="171" fontId="49" fillId="0" borderId="82" xfId="121" applyNumberFormat="1" applyFont="1" applyFill="1" applyBorder="1" applyAlignment="1">
      <alignment horizontal="centerContinuous" vertical="center"/>
      <protection/>
    </xf>
    <xf numFmtId="3" fontId="51" fillId="0" borderId="81" xfId="121" applyNumberFormat="1" applyFont="1" applyFill="1" applyBorder="1" applyAlignment="1">
      <alignment horizontal="center" vertical="center"/>
      <protection/>
    </xf>
    <xf numFmtId="3" fontId="51" fillId="0" borderId="48" xfId="121" applyNumberFormat="1" applyFont="1" applyFill="1" applyBorder="1" applyAlignment="1">
      <alignment horizontal="center" vertical="center"/>
      <protection/>
    </xf>
    <xf numFmtId="3" fontId="51" fillId="0" borderId="95" xfId="121" applyNumberFormat="1" applyFont="1" applyFill="1" applyBorder="1" applyAlignment="1">
      <alignment horizontal="center" vertical="center"/>
      <protection/>
    </xf>
    <xf numFmtId="171" fontId="49" fillId="0" borderId="88" xfId="121" applyNumberFormat="1" applyFont="1" applyFill="1" applyBorder="1" applyAlignment="1">
      <alignment horizontal="centerContinuous" vertical="center"/>
      <protection/>
    </xf>
    <xf numFmtId="3" fontId="63" fillId="21" borderId="25" xfId="0" applyNumberFormat="1" applyFont="1" applyFill="1" applyBorder="1" applyAlignment="1">
      <alignment horizontal="centerContinuous" vertical="center"/>
    </xf>
    <xf numFmtId="3" fontId="54" fillId="24" borderId="53" xfId="121" applyNumberFormat="1" applyFont="1" applyFill="1" applyBorder="1" applyAlignment="1">
      <alignment vertical="center"/>
      <protection/>
    </xf>
    <xf numFmtId="3" fontId="54" fillId="24" borderId="51" xfId="121" applyNumberFormat="1" applyFont="1" applyFill="1" applyBorder="1" applyAlignment="1">
      <alignment vertical="center"/>
      <protection/>
    </xf>
    <xf numFmtId="3" fontId="54" fillId="24" borderId="86" xfId="121" applyNumberFormat="1" applyFont="1" applyFill="1" applyBorder="1" applyAlignment="1">
      <alignment vertical="center"/>
      <protection/>
    </xf>
    <xf numFmtId="43" fontId="49" fillId="0" borderId="0" xfId="85" applyFont="1" applyFill="1" applyAlignment="1" applyProtection="1">
      <alignment vertical="center"/>
      <protection/>
    </xf>
    <xf numFmtId="1" fontId="52" fillId="0" borderId="0" xfId="121" applyNumberFormat="1" applyFont="1" applyFill="1" applyAlignment="1" applyProtection="1">
      <alignment horizontal="right" vertical="center"/>
      <protection/>
    </xf>
    <xf numFmtId="3" fontId="51" fillId="0" borderId="49" xfId="121" applyNumberFormat="1" applyFont="1" applyFill="1" applyBorder="1" applyAlignment="1">
      <alignment horizontal="centerContinuous" vertical="center"/>
      <protection/>
    </xf>
    <xf numFmtId="1" fontId="42" fillId="0" borderId="49" xfId="121" applyNumberFormat="1" applyFont="1" applyFill="1" applyBorder="1" applyAlignment="1" applyProtection="1">
      <alignment vertical="center"/>
      <protection/>
    </xf>
    <xf numFmtId="1" fontId="42" fillId="0" borderId="79" xfId="121" applyNumberFormat="1" applyFont="1" applyFill="1" applyBorder="1" applyAlignment="1" applyProtection="1">
      <alignment vertical="center"/>
      <protection/>
    </xf>
    <xf numFmtId="1" fontId="42" fillId="0" borderId="76" xfId="121" applyNumberFormat="1" applyFont="1" applyFill="1" applyBorder="1" applyAlignment="1" applyProtection="1">
      <alignment vertical="center"/>
      <protection/>
    </xf>
    <xf numFmtId="1" fontId="57" fillId="0" borderId="0" xfId="121" applyNumberFormat="1" applyFont="1" applyFill="1" applyAlignment="1" applyProtection="1">
      <alignment horizontal="centerContinuous" vertical="center"/>
      <protection/>
    </xf>
    <xf numFmtId="170" fontId="49" fillId="0" borderId="44" xfId="121" applyNumberFormat="1" applyFont="1" applyFill="1" applyBorder="1" applyAlignment="1">
      <alignment horizontal="centerContinuous" vertical="center"/>
      <protection/>
    </xf>
    <xf numFmtId="1" fontId="57" fillId="0" borderId="96" xfId="121" applyNumberFormat="1" applyFont="1" applyFill="1" applyBorder="1" applyAlignment="1" applyProtection="1">
      <alignment vertical="center"/>
      <protection/>
    </xf>
    <xf numFmtId="170" fontId="56" fillId="0" borderId="81" xfId="121" applyNumberFormat="1" applyFont="1" applyFill="1" applyBorder="1" applyAlignment="1">
      <alignment horizontal="center" vertical="center"/>
      <protection/>
    </xf>
    <xf numFmtId="3" fontId="40" fillId="0" borderId="28" xfId="121" applyNumberFormat="1" applyFont="1" applyFill="1" applyBorder="1" applyAlignment="1" applyProtection="1">
      <alignment horizontal="center" vertical="center"/>
      <protection/>
    </xf>
    <xf numFmtId="3" fontId="51" fillId="0" borderId="47" xfId="121" applyNumberFormat="1" applyFont="1" applyFill="1" applyBorder="1" applyAlignment="1">
      <alignment horizontal="centerContinuous" vertical="center"/>
      <protection/>
    </xf>
    <xf numFmtId="3" fontId="40" fillId="0" borderId="44" xfId="121" applyNumberFormat="1" applyFont="1" applyFill="1" applyBorder="1" applyAlignment="1">
      <alignment horizontal="center" vertical="center"/>
      <protection/>
    </xf>
    <xf numFmtId="3" fontId="40" fillId="0" borderId="45" xfId="121" applyNumberFormat="1" applyFont="1" applyFill="1" applyBorder="1" applyAlignment="1">
      <alignment horizontal="center" vertical="center"/>
      <protection/>
    </xf>
    <xf numFmtId="3" fontId="40" fillId="0" borderId="44" xfId="121" applyNumberFormat="1" applyFont="1" applyFill="1" applyBorder="1" applyAlignment="1">
      <alignment horizontal="centerContinuous" vertical="center"/>
      <protection/>
    </xf>
    <xf numFmtId="3" fontId="40" fillId="0" borderId="45" xfId="121" applyNumberFormat="1" applyFont="1" applyFill="1" applyBorder="1" applyAlignment="1">
      <alignment horizontal="centerContinuous" vertical="center"/>
      <protection/>
    </xf>
    <xf numFmtId="3" fontId="51" fillId="0" borderId="82" xfId="121" applyNumberFormat="1" applyFont="1" applyFill="1" applyBorder="1" applyAlignment="1">
      <alignment horizontal="center" vertical="center"/>
      <protection/>
    </xf>
    <xf numFmtId="3" fontId="51" fillId="0" borderId="79" xfId="121" applyNumberFormat="1" applyFont="1" applyFill="1" applyBorder="1" applyAlignment="1">
      <alignment horizontal="center" vertical="center"/>
      <protection/>
    </xf>
    <xf numFmtId="3" fontId="51" fillId="0" borderId="76" xfId="121" applyNumberFormat="1" applyFont="1" applyFill="1" applyBorder="1" applyAlignment="1">
      <alignment horizontal="center" vertical="center"/>
      <protection/>
    </xf>
    <xf numFmtId="171" fontId="52" fillId="0" borderId="60" xfId="121" applyNumberFormat="1" applyFont="1" applyFill="1" applyBorder="1" applyAlignment="1" applyProtection="1">
      <alignment horizontal="centerContinuous" vertical="center"/>
      <protection/>
    </xf>
    <xf numFmtId="170" fontId="56" fillId="0" borderId="79" xfId="121" applyNumberFormat="1" applyFont="1" applyFill="1" applyBorder="1" applyAlignment="1">
      <alignment horizontal="center" vertical="center"/>
      <protection/>
    </xf>
    <xf numFmtId="171" fontId="49" fillId="0" borderId="79" xfId="121" applyNumberFormat="1" applyFont="1" applyFill="1" applyBorder="1" applyAlignment="1">
      <alignment vertical="center"/>
      <protection/>
    </xf>
    <xf numFmtId="170" fontId="56" fillId="0" borderId="88" xfId="121" applyNumberFormat="1" applyFont="1" applyFill="1" applyBorder="1" applyAlignment="1">
      <alignment horizontal="center" vertical="center"/>
      <protection/>
    </xf>
    <xf numFmtId="3" fontId="40" fillId="0" borderId="82" xfId="121" applyNumberFormat="1" applyFont="1" applyFill="1" applyBorder="1" applyAlignment="1">
      <alignment horizontal="center" vertical="center"/>
      <protection/>
    </xf>
    <xf numFmtId="3" fontId="40" fillId="0" borderId="49" xfId="121" applyNumberFormat="1" applyFont="1" applyFill="1" applyBorder="1" applyAlignment="1">
      <alignment horizontal="center" vertical="center"/>
      <protection/>
    </xf>
    <xf numFmtId="1" fontId="57" fillId="0" borderId="76" xfId="121" applyNumberFormat="1" applyFont="1" applyFill="1" applyBorder="1" applyAlignment="1" applyProtection="1">
      <alignment vertical="center"/>
      <protection/>
    </xf>
    <xf numFmtId="1" fontId="42" fillId="0" borderId="88" xfId="121" applyNumberFormat="1" applyFont="1" applyFill="1" applyBorder="1" applyAlignment="1" applyProtection="1">
      <alignment vertical="center"/>
      <protection/>
    </xf>
    <xf numFmtId="1" fontId="42" fillId="0" borderId="63" xfId="121" applyNumberFormat="1" applyFont="1" applyFill="1" applyBorder="1" applyAlignment="1" applyProtection="1">
      <alignment vertical="center"/>
      <protection/>
    </xf>
    <xf numFmtId="1" fontId="42" fillId="0" borderId="46" xfId="121" applyNumberFormat="1" applyFont="1" applyFill="1" applyBorder="1" applyAlignment="1" applyProtection="1">
      <alignment vertical="center"/>
      <protection/>
    </xf>
    <xf numFmtId="165" fontId="40" fillId="0" borderId="97" xfId="121" applyNumberFormat="1" applyFont="1" applyFill="1" applyBorder="1" applyAlignment="1" applyProtection="1">
      <alignment vertical="center"/>
      <protection locked="0"/>
    </xf>
    <xf numFmtId="3" fontId="42" fillId="21" borderId="55" xfId="121" applyNumberFormat="1" applyFont="1" applyFill="1" applyBorder="1" applyAlignment="1" applyProtection="1">
      <alignment horizontal="center" vertical="center"/>
      <protection/>
    </xf>
    <xf numFmtId="1" fontId="42" fillId="0" borderId="0" xfId="121" applyNumberFormat="1" applyFont="1" applyBorder="1" applyAlignment="1">
      <alignment vertical="center"/>
      <protection/>
    </xf>
    <xf numFmtId="1" fontId="42" fillId="0" borderId="22" xfId="121" applyNumberFormat="1" applyFont="1" applyFill="1" applyBorder="1" applyAlignment="1" applyProtection="1">
      <alignment horizontal="center" vertical="center"/>
      <protection locked="0"/>
    </xf>
    <xf numFmtId="1" fontId="42" fillId="0" borderId="21" xfId="121" applyNumberFormat="1" applyFont="1" applyFill="1" applyBorder="1" applyAlignment="1" applyProtection="1">
      <alignment horizontal="left" vertical="center" indent="2"/>
      <protection locked="0"/>
    </xf>
    <xf numFmtId="1" fontId="40" fillId="0" borderId="0" xfId="121" applyNumberFormat="1" applyFont="1" applyBorder="1" applyAlignment="1">
      <alignment horizontal="centerContinuous" vertical="center" wrapText="1"/>
      <protection/>
    </xf>
    <xf numFmtId="170" fontId="49" fillId="0" borderId="98" xfId="121" applyNumberFormat="1" applyFont="1" applyFill="1" applyBorder="1" applyAlignment="1">
      <alignment horizontal="centerContinuous" vertical="center"/>
      <protection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170" fontId="49" fillId="0" borderId="80" xfId="121" applyNumberFormat="1" applyFont="1" applyFill="1" applyBorder="1" applyAlignment="1">
      <alignment horizontal="centerContinuous" vertical="center"/>
      <protection/>
    </xf>
    <xf numFmtId="3" fontId="51" fillId="21" borderId="37" xfId="121" applyNumberFormat="1" applyFont="1" applyFill="1" applyBorder="1" applyAlignment="1">
      <alignment horizontal="center" vertical="center"/>
      <protection/>
    </xf>
    <xf numFmtId="1" fontId="40" fillId="0" borderId="34" xfId="121" applyNumberFormat="1" applyFont="1" applyBorder="1" applyAlignment="1" applyProtection="1">
      <alignment vertical="center"/>
      <protection locked="0"/>
    </xf>
    <xf numFmtId="171" fontId="49" fillId="0" borderId="88" xfId="121" applyNumberFormat="1" applyFont="1" applyFill="1" applyBorder="1" applyAlignment="1">
      <alignment vertical="center"/>
      <protection/>
    </xf>
    <xf numFmtId="170" fontId="49" fillId="0" borderId="87" xfId="121" applyNumberFormat="1" applyFont="1" applyFill="1" applyBorder="1" applyAlignment="1">
      <alignment horizontal="centerContinuous" vertical="center"/>
      <protection/>
    </xf>
    <xf numFmtId="1" fontId="40" fillId="0" borderId="97" xfId="121" applyNumberFormat="1" applyFont="1" applyBorder="1" applyAlignment="1" applyProtection="1">
      <alignment vertical="center"/>
      <protection locked="0"/>
    </xf>
    <xf numFmtId="0" fontId="7" fillId="0" borderId="0" xfId="121" applyNumberFormat="1" applyFont="1" applyFill="1" applyBorder="1" applyAlignment="1" applyProtection="1">
      <alignment vertical="center"/>
      <protection locked="0"/>
    </xf>
    <xf numFmtId="0" fontId="7" fillId="0" borderId="37" xfId="121" applyNumberFormat="1" applyFont="1" applyFill="1" applyBorder="1" applyAlignment="1" applyProtection="1">
      <alignment vertical="center"/>
      <protection locked="0"/>
    </xf>
    <xf numFmtId="165" fontId="7" fillId="0" borderId="85" xfId="121" applyNumberFormat="1" applyFont="1" applyFill="1" applyBorder="1" applyAlignment="1" applyProtection="1">
      <alignment vertical="center"/>
      <protection locked="0"/>
    </xf>
    <xf numFmtId="165" fontId="7" fillId="0" borderId="37" xfId="121" applyNumberFormat="1" applyFont="1" applyFill="1" applyBorder="1" applyAlignment="1" applyProtection="1">
      <alignment vertical="center"/>
      <protection locked="0"/>
    </xf>
    <xf numFmtId="2" fontId="7" fillId="0" borderId="36" xfId="121" applyNumberFormat="1" applyFont="1" applyFill="1" applyBorder="1" applyAlignment="1" applyProtection="1">
      <alignment vertical="center"/>
      <protection locked="0"/>
    </xf>
    <xf numFmtId="1" fontId="7" fillId="0" borderId="36" xfId="121" applyNumberFormat="1" applyFont="1" applyFill="1" applyBorder="1" applyAlignment="1" applyProtection="1">
      <alignment vertical="center"/>
      <protection locked="0"/>
    </xf>
    <xf numFmtId="3" fontId="51" fillId="7" borderId="45" xfId="121" applyNumberFormat="1" applyFont="1" applyFill="1" applyBorder="1" applyAlignment="1">
      <alignment horizontal="centerContinuous" vertical="center"/>
      <protection/>
    </xf>
    <xf numFmtId="170" fontId="56" fillId="7" borderId="46" xfId="121" applyNumberFormat="1" applyFont="1" applyFill="1" applyBorder="1" applyAlignment="1">
      <alignment horizontal="centerContinuous" vertical="center"/>
      <protection/>
    </xf>
    <xf numFmtId="1" fontId="42" fillId="0" borderId="57" xfId="121" applyNumberFormat="1" applyFont="1" applyFill="1" applyBorder="1" applyAlignment="1" applyProtection="1">
      <alignment horizontal="center" vertical="center"/>
      <protection/>
    </xf>
    <xf numFmtId="171" fontId="52" fillId="8" borderId="76" xfId="121" applyNumberFormat="1" applyFont="1" applyFill="1" applyBorder="1" applyAlignment="1" applyProtection="1">
      <alignment horizontal="centerContinuous" vertical="center"/>
      <protection/>
    </xf>
    <xf numFmtId="171" fontId="52" fillId="8" borderId="49" xfId="121" applyNumberFormat="1" applyFont="1" applyFill="1" applyBorder="1" applyAlignment="1" applyProtection="1">
      <alignment horizontal="centerContinuous" vertical="center"/>
      <protection/>
    </xf>
    <xf numFmtId="3" fontId="61" fillId="21" borderId="25" xfId="0" applyNumberFormat="1" applyFont="1" applyFill="1" applyBorder="1" applyAlignment="1">
      <alignment horizontal="center" vertical="center"/>
    </xf>
    <xf numFmtId="3" fontId="49" fillId="21" borderId="4" xfId="121" applyNumberFormat="1" applyFont="1" applyFill="1" applyBorder="1" applyAlignment="1">
      <alignment horizontal="center" vertical="center"/>
      <protection/>
    </xf>
    <xf numFmtId="3" fontId="49" fillId="21" borderId="26" xfId="121" applyNumberFormat="1" applyFont="1" applyFill="1" applyBorder="1" applyAlignment="1">
      <alignment horizontal="center" vertical="center"/>
      <protection/>
    </xf>
    <xf numFmtId="171" fontId="52" fillId="8" borderId="64" xfId="121" applyNumberFormat="1" applyFont="1" applyFill="1" applyBorder="1" applyAlignment="1" applyProtection="1">
      <alignment horizontal="centerContinuous" vertical="center"/>
      <protection/>
    </xf>
    <xf numFmtId="171" fontId="52" fillId="8" borderId="65" xfId="121" applyNumberFormat="1" applyFont="1" applyFill="1" applyBorder="1" applyAlignment="1" applyProtection="1">
      <alignment horizontal="centerContinuous" vertical="center"/>
      <protection/>
    </xf>
    <xf numFmtId="171" fontId="52" fillId="8" borderId="99" xfId="121" applyNumberFormat="1" applyFont="1" applyFill="1" applyBorder="1" applyAlignment="1" applyProtection="1">
      <alignment horizontal="centerContinuous" vertical="center"/>
      <protection/>
    </xf>
    <xf numFmtId="170" fontId="40" fillId="0" borderId="76" xfId="121" applyNumberFormat="1" applyFont="1" applyFill="1" applyBorder="1" applyAlignment="1">
      <alignment horizontal="center" vertical="center"/>
      <protection/>
    </xf>
    <xf numFmtId="170" fontId="40" fillId="0" borderId="79" xfId="121" applyNumberFormat="1" applyFont="1" applyFill="1" applyBorder="1" applyAlignment="1">
      <alignment horizontal="center" vertical="center"/>
      <protection/>
    </xf>
    <xf numFmtId="170" fontId="40" fillId="0" borderId="49" xfId="121" applyNumberFormat="1" applyFont="1" applyFill="1" applyBorder="1" applyAlignment="1">
      <alignment horizontal="center" vertical="center"/>
      <protection/>
    </xf>
    <xf numFmtId="171" fontId="52" fillId="8" borderId="88" xfId="121" applyNumberFormat="1" applyFont="1" applyFill="1" applyBorder="1" applyAlignment="1" applyProtection="1">
      <alignment horizontal="centerContinuous" vertical="center"/>
      <protection/>
    </xf>
    <xf numFmtId="171" fontId="52" fillId="8" borderId="79" xfId="121" applyNumberFormat="1" applyFont="1" applyFill="1" applyBorder="1" applyAlignment="1" applyProtection="1">
      <alignment horizontal="centerContinuous" vertical="center"/>
      <protection/>
    </xf>
    <xf numFmtId="3" fontId="61" fillId="21" borderId="4" xfId="0" applyNumberFormat="1" applyFont="1" applyFill="1" applyBorder="1" applyAlignment="1">
      <alignment horizontal="center" vertical="center"/>
    </xf>
    <xf numFmtId="1" fontId="42" fillId="11" borderId="57" xfId="121" applyNumberFormat="1" applyFont="1" applyFill="1" applyBorder="1" applyAlignment="1" applyProtection="1">
      <alignment horizontal="center" vertical="center"/>
      <protection/>
    </xf>
    <xf numFmtId="1" fontId="42" fillId="11" borderId="79" xfId="121" applyNumberFormat="1" applyFont="1" applyFill="1" applyBorder="1" applyAlignment="1" applyProtection="1">
      <alignment horizontal="center" vertical="center"/>
      <protection/>
    </xf>
    <xf numFmtId="3" fontId="51" fillId="11" borderId="50" xfId="121" applyNumberFormat="1" applyFont="1" applyFill="1" applyBorder="1" applyAlignment="1">
      <alignment horizontal="center" vertical="center"/>
      <protection/>
    </xf>
    <xf numFmtId="3" fontId="51" fillId="11" borderId="46" xfId="121" applyNumberFormat="1" applyFont="1" applyFill="1" applyBorder="1" applyAlignment="1">
      <alignment horizontal="center" vertical="center"/>
      <protection/>
    </xf>
    <xf numFmtId="1" fontId="42" fillId="0" borderId="56" xfId="121" applyNumberFormat="1" applyFont="1" applyFill="1" applyBorder="1" applyAlignment="1" applyProtection="1">
      <alignment horizontal="center" vertical="center"/>
      <protection/>
    </xf>
    <xf numFmtId="171" fontId="52" fillId="0" borderId="56" xfId="121" applyNumberFormat="1" applyFont="1" applyFill="1" applyBorder="1" applyAlignment="1" applyProtection="1">
      <alignment horizontal="centerContinuous" vertical="center"/>
      <protection/>
    </xf>
    <xf numFmtId="171" fontId="52" fillId="0" borderId="57" xfId="121" applyNumberFormat="1" applyFont="1" applyFill="1" applyBorder="1" applyAlignment="1" applyProtection="1">
      <alignment horizontal="centerContinuous" vertical="center"/>
      <protection/>
    </xf>
    <xf numFmtId="171" fontId="52" fillId="0" borderId="81" xfId="121" applyNumberFormat="1" applyFont="1" applyFill="1" applyBorder="1" applyAlignment="1" applyProtection="1">
      <alignment horizontal="centerContinuous" vertical="center"/>
      <protection/>
    </xf>
    <xf numFmtId="3" fontId="49" fillId="7" borderId="45" xfId="121" applyNumberFormat="1" applyFont="1" applyFill="1" applyBorder="1" applyAlignment="1">
      <alignment horizontal="centerContinuous" vertical="center"/>
      <protection/>
    </xf>
    <xf numFmtId="170" fontId="56" fillId="0" borderId="72" xfId="121" applyNumberFormat="1" applyFont="1" applyFill="1" applyBorder="1" applyAlignment="1">
      <alignment vertical="center"/>
      <protection/>
    </xf>
    <xf numFmtId="0" fontId="64" fillId="0" borderId="0" xfId="121" applyNumberFormat="1" applyFont="1" applyFill="1" applyBorder="1" applyAlignment="1" applyProtection="1">
      <alignment vertical="center"/>
      <protection locked="0"/>
    </xf>
    <xf numFmtId="164" fontId="64" fillId="0" borderId="36" xfId="121" applyNumberFormat="1" applyFont="1" applyFill="1" applyBorder="1" applyAlignment="1" applyProtection="1">
      <alignment vertical="center"/>
      <protection locked="0"/>
    </xf>
    <xf numFmtId="0" fontId="64" fillId="0" borderId="19" xfId="121" applyNumberFormat="1" applyFont="1" applyFill="1" applyBorder="1" applyAlignment="1" applyProtection="1">
      <alignment vertical="center"/>
      <protection locked="0"/>
    </xf>
    <xf numFmtId="1" fontId="64" fillId="0" borderId="36" xfId="121" applyNumberFormat="1" applyFont="1" applyFill="1" applyBorder="1" applyAlignment="1" applyProtection="1">
      <alignment vertical="center"/>
      <protection locked="0"/>
    </xf>
    <xf numFmtId="164" fontId="64" fillId="0" borderId="0" xfId="121" applyNumberFormat="1" applyFont="1" applyFill="1" applyBorder="1" applyAlignment="1" applyProtection="1">
      <alignment vertical="center"/>
      <protection locked="0"/>
    </xf>
    <xf numFmtId="164" fontId="7" fillId="0" borderId="0" xfId="121" applyNumberFormat="1" applyFont="1" applyFill="1" applyBorder="1" applyAlignment="1" applyProtection="1">
      <alignment vertical="center"/>
      <protection locked="0"/>
    </xf>
    <xf numFmtId="0" fontId="65" fillId="21" borderId="9" xfId="0" applyFont="1" applyFill="1" applyBorder="1" applyAlignment="1">
      <alignment horizontal="center"/>
    </xf>
    <xf numFmtId="0" fontId="66" fillId="0" borderId="9" xfId="0" applyFont="1" applyBorder="1" applyAlignment="1">
      <alignment horizontal="center"/>
    </xf>
    <xf numFmtId="168" fontId="0" fillId="0" borderId="9" xfId="129" applyNumberFormat="1" applyFont="1" applyBorder="1" applyAlignment="1">
      <alignment horizontal="center"/>
    </xf>
    <xf numFmtId="0" fontId="66" fillId="21" borderId="9" xfId="0" applyFont="1" applyFill="1" applyBorder="1" applyAlignment="1">
      <alignment horizontal="center"/>
    </xf>
    <xf numFmtId="168" fontId="0" fillId="21" borderId="9" xfId="129" applyNumberFormat="1" applyFont="1" applyFill="1" applyBorder="1" applyAlignment="1">
      <alignment horizontal="center"/>
    </xf>
    <xf numFmtId="0" fontId="67" fillId="21" borderId="9" xfId="0" applyFont="1" applyFill="1" applyBorder="1" applyAlignment="1">
      <alignment horizontal="center"/>
    </xf>
    <xf numFmtId="9" fontId="0" fillId="0" borderId="9" xfId="129" applyBorder="1" applyAlignment="1">
      <alignment horizontal="center"/>
    </xf>
    <xf numFmtId="9" fontId="66" fillId="0" borderId="9" xfId="0" applyNumberFormat="1" applyFont="1" applyBorder="1" applyAlignment="1">
      <alignment horizontal="center"/>
    </xf>
    <xf numFmtId="1" fontId="40" fillId="0" borderId="0" xfId="121" applyNumberFormat="1" applyFont="1" applyBorder="1" applyAlignment="1">
      <alignment horizontal="left" vertical="center"/>
      <protection/>
    </xf>
    <xf numFmtId="1" fontId="45" fillId="0" borderId="0" xfId="121" applyNumberFormat="1" applyFont="1" applyBorder="1" applyAlignment="1">
      <alignment vertical="center"/>
      <protection/>
    </xf>
    <xf numFmtId="1" fontId="42" fillId="0" borderId="44" xfId="121" applyNumberFormat="1" applyFont="1" applyFill="1" applyBorder="1" applyAlignment="1" applyProtection="1">
      <alignment vertical="center"/>
      <protection/>
    </xf>
    <xf numFmtId="1" fontId="42" fillId="0" borderId="71" xfId="121" applyNumberFormat="1" applyFont="1" applyFill="1" applyBorder="1" applyAlignment="1" applyProtection="1">
      <alignment vertical="center"/>
      <protection/>
    </xf>
    <xf numFmtId="1" fontId="42" fillId="0" borderId="73" xfId="121" applyNumberFormat="1" applyFont="1" applyFill="1" applyBorder="1" applyAlignment="1" applyProtection="1">
      <alignment vertical="center"/>
      <protection/>
    </xf>
    <xf numFmtId="3" fontId="49" fillId="0" borderId="67" xfId="121" applyNumberFormat="1" applyFont="1" applyFill="1" applyBorder="1" applyAlignment="1">
      <alignment horizontal="center" vertical="center"/>
      <protection/>
    </xf>
    <xf numFmtId="3" fontId="49" fillId="7" borderId="45" xfId="121" applyNumberFormat="1" applyFont="1" applyFill="1" applyBorder="1" applyAlignment="1">
      <alignment horizontal="centerContinuous" vertical="center"/>
      <protection/>
    </xf>
    <xf numFmtId="171" fontId="52" fillId="0" borderId="65" xfId="121" applyNumberFormat="1" applyFont="1" applyFill="1" applyBorder="1" applyAlignment="1" applyProtection="1">
      <alignment horizontal="centerContinuous" vertical="center"/>
      <protection/>
    </xf>
    <xf numFmtId="171" fontId="52" fillId="0" borderId="99" xfId="121" applyNumberFormat="1" applyFont="1" applyFill="1" applyBorder="1" applyAlignment="1" applyProtection="1">
      <alignment horizontal="centerContinuous" vertical="center"/>
      <protection/>
    </xf>
    <xf numFmtId="3" fontId="51" fillId="7" borderId="44" xfId="121" applyNumberFormat="1" applyFont="1" applyFill="1" applyBorder="1" applyAlignment="1">
      <alignment horizontal="centerContinuous" vertical="center"/>
      <protection/>
    </xf>
    <xf numFmtId="1" fontId="42" fillId="11" borderId="62" xfId="121" applyNumberFormat="1" applyFont="1" applyFill="1" applyBorder="1" applyAlignment="1" applyProtection="1">
      <alignment horizontal="center" vertical="center"/>
      <protection/>
    </xf>
    <xf numFmtId="1" fontId="42" fillId="11" borderId="56" xfId="121" applyNumberFormat="1" applyFont="1" applyFill="1" applyBorder="1" applyAlignment="1" applyProtection="1">
      <alignment horizontal="center" vertical="center"/>
      <protection/>
    </xf>
    <xf numFmtId="3" fontId="40" fillId="11" borderId="100" xfId="121" applyNumberFormat="1" applyFont="1" applyFill="1" applyBorder="1" applyAlignment="1">
      <alignment horizontal="center" vertical="center"/>
      <protection/>
    </xf>
    <xf numFmtId="3" fontId="40" fillId="0" borderId="67" xfId="121" applyNumberFormat="1" applyFont="1" applyFill="1" applyBorder="1" applyAlignment="1">
      <alignment horizontal="center" vertical="center"/>
      <protection/>
    </xf>
    <xf numFmtId="3" fontId="40" fillId="11" borderId="45" xfId="121" applyNumberFormat="1" applyFont="1" applyFill="1" applyBorder="1" applyAlignment="1">
      <alignment horizontal="center" vertical="center"/>
      <protection/>
    </xf>
    <xf numFmtId="3" fontId="40" fillId="0" borderId="101" xfId="121" applyNumberFormat="1" applyFont="1" applyFill="1" applyBorder="1" applyAlignment="1">
      <alignment horizontal="centerContinuous" vertical="center"/>
      <protection/>
    </xf>
    <xf numFmtId="3" fontId="49" fillId="0" borderId="45" xfId="121" applyNumberFormat="1" applyFont="1" applyFill="1" applyBorder="1" applyAlignment="1">
      <alignment horizontal="centerContinuous" vertical="center"/>
      <protection/>
    </xf>
    <xf numFmtId="3" fontId="49" fillId="0" borderId="45" xfId="121" applyNumberFormat="1" applyFont="1" applyFill="1" applyBorder="1" applyAlignment="1">
      <alignment horizontal="centerContinuous" vertical="center"/>
      <protection/>
    </xf>
    <xf numFmtId="3" fontId="51" fillId="0" borderId="46" xfId="121" applyNumberFormat="1" applyFont="1" applyFill="1" applyBorder="1" applyAlignment="1">
      <alignment horizontal="centerContinuous" vertical="center"/>
      <protection/>
    </xf>
    <xf numFmtId="1" fontId="42" fillId="0" borderId="59" xfId="121" applyNumberFormat="1" applyFont="1" applyFill="1" applyBorder="1" applyAlignment="1" applyProtection="1">
      <alignment horizontal="centerContinuous" vertical="center"/>
      <protection/>
    </xf>
    <xf numFmtId="3" fontId="51" fillId="0" borderId="59" xfId="121" applyNumberFormat="1" applyFont="1" applyFill="1" applyBorder="1" applyAlignment="1">
      <alignment horizontal="centerContinuous" vertical="center"/>
      <protection/>
    </xf>
    <xf numFmtId="1" fontId="53" fillId="0" borderId="0" xfId="121" applyNumberFormat="1" applyFont="1" applyFill="1" applyBorder="1" applyAlignment="1">
      <alignment horizontal="right" vertical="center"/>
      <protection/>
    </xf>
    <xf numFmtId="1" fontId="53" fillId="0" borderId="85" xfId="121" applyNumberFormat="1" applyFont="1" applyFill="1" applyBorder="1" applyAlignment="1">
      <alignment horizontal="right" vertical="center"/>
      <protection/>
    </xf>
    <xf numFmtId="1" fontId="42" fillId="0" borderId="45" xfId="121" applyNumberFormat="1" applyFont="1" applyFill="1" applyBorder="1" applyAlignment="1" applyProtection="1">
      <alignment vertical="center"/>
      <protection/>
    </xf>
    <xf numFmtId="0" fontId="49" fillId="0" borderId="0" xfId="121" applyFont="1" applyFill="1" applyBorder="1" applyAlignment="1">
      <alignment horizontal="right" vertical="center"/>
      <protection/>
    </xf>
    <xf numFmtId="1" fontId="42" fillId="0" borderId="22" xfId="121" applyNumberFormat="1" applyFont="1" applyFill="1" applyBorder="1" applyAlignment="1" applyProtection="1">
      <alignment horizontal="centerContinuous" vertical="center" wrapText="1"/>
      <protection/>
    </xf>
    <xf numFmtId="2" fontId="16" fillId="0" borderId="0" xfId="0" applyNumberFormat="1" applyFont="1" applyFill="1" applyAlignment="1">
      <alignment/>
    </xf>
    <xf numFmtId="1" fontId="64" fillId="0" borderId="27" xfId="121" applyNumberFormat="1" applyFont="1" applyFill="1" applyBorder="1" applyAlignment="1" applyProtection="1">
      <alignment vertical="center"/>
      <protection locked="0"/>
    </xf>
    <xf numFmtId="1" fontId="53" fillId="0" borderId="37" xfId="121" applyNumberFormat="1" applyFont="1" applyFill="1" applyBorder="1" applyAlignment="1">
      <alignment horizontal="right" vertical="center"/>
      <protection/>
    </xf>
    <xf numFmtId="43" fontId="28" fillId="0" borderId="19" xfId="85" applyFont="1" applyFill="1" applyBorder="1" applyAlignment="1">
      <alignment horizontal="right" vertical="center"/>
    </xf>
    <xf numFmtId="3" fontId="40" fillId="7" borderId="44" xfId="121" applyNumberFormat="1" applyFont="1" applyFill="1" applyBorder="1" applyAlignment="1">
      <alignment horizontal="centerContinuous" vertical="center"/>
      <protection/>
    </xf>
    <xf numFmtId="1" fontId="42" fillId="0" borderId="63" xfId="121" applyNumberFormat="1" applyFont="1" applyFill="1" applyBorder="1" applyAlignment="1" applyProtection="1">
      <alignment horizontal="center" vertical="center"/>
      <protection/>
    </xf>
    <xf numFmtId="3" fontId="51" fillId="0" borderId="46" xfId="121" applyNumberFormat="1" applyFont="1" applyFill="1" applyBorder="1" applyAlignment="1">
      <alignment horizontal="center" vertical="center"/>
      <protection/>
    </xf>
    <xf numFmtId="170" fontId="56" fillId="7" borderId="102" xfId="121" applyNumberFormat="1" applyFont="1" applyFill="1" applyBorder="1" applyAlignment="1">
      <alignment horizontal="centerContinuous" vertical="center"/>
      <protection/>
    </xf>
    <xf numFmtId="3" fontId="51" fillId="7" borderId="59" xfId="121" applyNumberFormat="1" applyFont="1" applyFill="1" applyBorder="1" applyAlignment="1">
      <alignment horizontal="centerContinuous" vertical="center"/>
      <protection/>
    </xf>
    <xf numFmtId="3" fontId="40" fillId="0" borderId="100" xfId="121" applyNumberFormat="1" applyFont="1" applyFill="1" applyBorder="1" applyAlignment="1">
      <alignment horizontal="center" vertical="center"/>
      <protection/>
    </xf>
    <xf numFmtId="3" fontId="40" fillId="11" borderId="79" xfId="121" applyNumberFormat="1" applyFont="1" applyFill="1" applyBorder="1" applyAlignment="1">
      <alignment horizontal="center" vertical="center"/>
      <protection/>
    </xf>
    <xf numFmtId="1" fontId="42" fillId="0" borderId="103" xfId="121" applyNumberFormat="1" applyFont="1" applyFill="1" applyBorder="1" applyAlignment="1" applyProtection="1">
      <alignment vertical="center"/>
      <protection/>
    </xf>
    <xf numFmtId="171" fontId="52" fillId="8" borderId="82" xfId="121" applyNumberFormat="1" applyFont="1" applyFill="1" applyBorder="1" applyAlignment="1" applyProtection="1">
      <alignment horizontal="centerContinuous" vertical="center"/>
      <protection/>
    </xf>
    <xf numFmtId="3" fontId="51" fillId="0" borderId="76" xfId="121" applyNumberFormat="1" applyFont="1" applyFill="1" applyBorder="1" applyAlignment="1">
      <alignment horizontal="center" vertical="center"/>
      <protection/>
    </xf>
    <xf numFmtId="1" fontId="54" fillId="7" borderId="104" xfId="121" applyNumberFormat="1" applyFont="1" applyFill="1" applyBorder="1" applyAlignment="1" applyProtection="1">
      <alignment vertical="center"/>
      <protection/>
    </xf>
    <xf numFmtId="1" fontId="54" fillId="7" borderId="105" xfId="121" applyNumberFormat="1" applyFont="1" applyFill="1" applyBorder="1" applyAlignment="1">
      <alignment horizontal="right" vertical="center"/>
      <protection/>
    </xf>
    <xf numFmtId="3" fontId="54" fillId="7" borderId="106" xfId="121" applyNumberFormat="1" applyFont="1" applyFill="1" applyBorder="1" applyAlignment="1">
      <alignment horizontal="centerContinuous" vertical="center" wrapText="1"/>
      <protection/>
    </xf>
    <xf numFmtId="3" fontId="54" fillId="7" borderId="107" xfId="121" applyNumberFormat="1" applyFont="1" applyFill="1" applyBorder="1" applyAlignment="1">
      <alignment vertical="center"/>
      <protection/>
    </xf>
    <xf numFmtId="3" fontId="54" fillId="7" borderId="108" xfId="121" applyNumberFormat="1" applyFont="1" applyFill="1" applyBorder="1" applyAlignment="1">
      <alignment vertical="center"/>
      <protection/>
    </xf>
    <xf numFmtId="3" fontId="54" fillId="7" borderId="109" xfId="121" applyNumberFormat="1" applyFont="1" applyFill="1" applyBorder="1" applyAlignment="1">
      <alignment vertical="center"/>
      <protection/>
    </xf>
    <xf numFmtId="3" fontId="54" fillId="7" borderId="106" xfId="121" applyNumberFormat="1" applyFont="1" applyFill="1" applyBorder="1" applyAlignment="1">
      <alignment horizontal="centerContinuous" vertical="center"/>
      <protection/>
    </xf>
    <xf numFmtId="3" fontId="54" fillId="7" borderId="108" xfId="121" applyNumberFormat="1" applyFont="1" applyFill="1" applyBorder="1" applyAlignment="1">
      <alignment horizontal="centerContinuous" vertical="center"/>
      <protection/>
    </xf>
    <xf numFmtId="1" fontId="54" fillId="7" borderId="110" xfId="121" applyNumberFormat="1" applyFont="1" applyFill="1" applyBorder="1" applyAlignment="1" applyProtection="1">
      <alignment horizontal="centerContinuous" vertical="center"/>
      <protection/>
    </xf>
    <xf numFmtId="3" fontId="54" fillId="7" borderId="110" xfId="121" applyNumberFormat="1" applyFont="1" applyFill="1" applyBorder="1" applyAlignment="1">
      <alignment horizontal="center" vertical="center"/>
      <protection/>
    </xf>
    <xf numFmtId="3" fontId="54" fillId="7" borderId="111" xfId="121" applyNumberFormat="1" applyFont="1" applyFill="1" applyBorder="1" applyAlignment="1">
      <alignment horizontal="center" vertical="center"/>
      <protection/>
    </xf>
    <xf numFmtId="3" fontId="54" fillId="7" borderId="105" xfId="121" applyNumberFormat="1" applyFont="1" applyFill="1" applyBorder="1" applyAlignment="1">
      <alignment horizontal="center" vertical="center"/>
      <protection/>
    </xf>
    <xf numFmtId="3" fontId="54" fillId="7" borderId="111" xfId="121" applyNumberFormat="1" applyFont="1" applyFill="1" applyBorder="1" applyAlignment="1">
      <alignment horizontal="centerContinuous" vertical="center"/>
      <protection/>
    </xf>
    <xf numFmtId="3" fontId="54" fillId="7" borderId="110" xfId="121" applyNumberFormat="1" applyFont="1" applyFill="1" applyBorder="1" applyAlignment="1">
      <alignment horizontal="centerContinuous" vertical="center"/>
      <protection/>
    </xf>
    <xf numFmtId="3" fontId="54" fillId="7" borderId="105" xfId="121" applyNumberFormat="1" applyFont="1" applyFill="1" applyBorder="1" applyAlignment="1">
      <alignment horizontal="centerContinuous" vertical="center"/>
      <protection/>
    </xf>
    <xf numFmtId="3" fontId="54" fillId="7" borderId="112" xfId="121" applyNumberFormat="1" applyFont="1" applyFill="1" applyBorder="1" applyAlignment="1" applyProtection="1">
      <alignment horizontal="center" vertical="center"/>
      <protection/>
    </xf>
    <xf numFmtId="1" fontId="54" fillId="7" borderId="113" xfId="121" applyNumberFormat="1" applyFont="1" applyFill="1" applyBorder="1" applyAlignment="1" applyProtection="1">
      <alignment vertical="center"/>
      <protection/>
    </xf>
    <xf numFmtId="1" fontId="54" fillId="7" borderId="114" xfId="121" applyNumberFormat="1" applyFont="1" applyFill="1" applyBorder="1" applyAlignment="1">
      <alignment horizontal="right" vertical="center"/>
      <protection/>
    </xf>
    <xf numFmtId="3" fontId="54" fillId="7" borderId="115" xfId="121" applyNumberFormat="1" applyFont="1" applyFill="1" applyBorder="1" applyAlignment="1">
      <alignment horizontal="centerContinuous" vertical="center" wrapText="1"/>
      <protection/>
    </xf>
    <xf numFmtId="3" fontId="54" fillId="7" borderId="116" xfId="121" applyNumberFormat="1" applyFont="1" applyFill="1" applyBorder="1" applyAlignment="1">
      <alignment vertical="center"/>
      <protection/>
    </xf>
    <xf numFmtId="3" fontId="54" fillId="7" borderId="117" xfId="121" applyNumberFormat="1" applyFont="1" applyFill="1" applyBorder="1" applyAlignment="1">
      <alignment vertical="center"/>
      <protection/>
    </xf>
    <xf numFmtId="3" fontId="54" fillId="7" borderId="118" xfId="121" applyNumberFormat="1" applyFont="1" applyFill="1" applyBorder="1" applyAlignment="1">
      <alignment vertical="center"/>
      <protection/>
    </xf>
    <xf numFmtId="3" fontId="54" fillId="7" borderId="115" xfId="121" applyNumberFormat="1" applyFont="1" applyFill="1" applyBorder="1" applyAlignment="1">
      <alignment horizontal="centerContinuous" vertical="center"/>
      <protection/>
    </xf>
    <xf numFmtId="3" fontId="54" fillId="7" borderId="117" xfId="121" applyNumberFormat="1" applyFont="1" applyFill="1" applyBorder="1" applyAlignment="1">
      <alignment horizontal="centerContinuous" vertical="center"/>
      <protection/>
    </xf>
    <xf numFmtId="1" fontId="54" fillId="7" borderId="119" xfId="121" applyNumberFormat="1" applyFont="1" applyFill="1" applyBorder="1" applyAlignment="1" applyProtection="1">
      <alignment horizontal="centerContinuous" vertical="center"/>
      <protection/>
    </xf>
    <xf numFmtId="3" fontId="54" fillId="7" borderId="120" xfId="121" applyNumberFormat="1" applyFont="1" applyFill="1" applyBorder="1" applyAlignment="1">
      <alignment horizontal="center" vertical="center"/>
      <protection/>
    </xf>
    <xf numFmtId="3" fontId="54" fillId="7" borderId="121" xfId="121" applyNumberFormat="1" applyFont="1" applyFill="1" applyBorder="1" applyAlignment="1">
      <alignment horizontal="center" vertical="center"/>
      <protection/>
    </xf>
    <xf numFmtId="3" fontId="54" fillId="7" borderId="114" xfId="121" applyNumberFormat="1" applyFont="1" applyFill="1" applyBorder="1" applyAlignment="1">
      <alignment horizontal="center" vertical="center"/>
      <protection/>
    </xf>
    <xf numFmtId="3" fontId="54" fillId="7" borderId="121" xfId="121" applyNumberFormat="1" applyFont="1" applyFill="1" applyBorder="1" applyAlignment="1">
      <alignment horizontal="centerContinuous" vertical="center"/>
      <protection/>
    </xf>
    <xf numFmtId="3" fontId="54" fillId="7" borderId="120" xfId="121" applyNumberFormat="1" applyFont="1" applyFill="1" applyBorder="1" applyAlignment="1">
      <alignment horizontal="centerContinuous" vertical="center"/>
      <protection/>
    </xf>
    <xf numFmtId="3" fontId="54" fillId="7" borderId="114" xfId="121" applyNumberFormat="1" applyFont="1" applyFill="1" applyBorder="1" applyAlignment="1">
      <alignment horizontal="centerContinuous" vertical="center"/>
      <protection/>
    </xf>
    <xf numFmtId="3" fontId="54" fillId="7" borderId="122" xfId="121" applyNumberFormat="1" applyFont="1" applyFill="1" applyBorder="1" applyAlignment="1" applyProtection="1">
      <alignment horizontal="center" vertical="center"/>
      <protection/>
    </xf>
    <xf numFmtId="171" fontId="52" fillId="0" borderId="64" xfId="121" applyNumberFormat="1" applyFont="1" applyFill="1" applyBorder="1" applyAlignment="1" applyProtection="1">
      <alignment horizontal="centerContinuous" vertical="center"/>
      <protection/>
    </xf>
    <xf numFmtId="171" fontId="52" fillId="0" borderId="66" xfId="121" applyNumberFormat="1" applyFont="1" applyFill="1" applyBorder="1" applyAlignment="1" applyProtection="1">
      <alignment horizontal="centerContinuous" vertical="center"/>
      <protection/>
    </xf>
    <xf numFmtId="3" fontId="51" fillId="0" borderId="46" xfId="121" applyNumberFormat="1" applyFont="1" applyFill="1" applyBorder="1" applyAlignment="1">
      <alignment vertical="center"/>
      <protection/>
    </xf>
    <xf numFmtId="3" fontId="51" fillId="0" borderId="67" xfId="121" applyNumberFormat="1" applyFont="1" applyFill="1" applyBorder="1" applyAlignment="1">
      <alignment vertical="center"/>
      <protection/>
    </xf>
    <xf numFmtId="3" fontId="49" fillId="7" borderId="44" xfId="121" applyNumberFormat="1" applyFont="1" applyFill="1" applyBorder="1" applyAlignment="1">
      <alignment horizontal="centerContinuous" vertical="center"/>
      <protection/>
    </xf>
    <xf numFmtId="1" fontId="52" fillId="7" borderId="0" xfId="121" applyNumberFormat="1" applyFont="1" applyFill="1" applyAlignment="1" applyProtection="1">
      <alignment horizontal="centerContinuous" vertical="center"/>
      <protection/>
    </xf>
    <xf numFmtId="3" fontId="49" fillId="0" borderId="45" xfId="121" applyNumberFormat="1" applyFont="1" applyFill="1" applyBorder="1" applyAlignment="1">
      <alignment horizontal="center" vertical="center"/>
      <protection/>
    </xf>
    <xf numFmtId="3" fontId="49" fillId="0" borderId="59" xfId="121" applyNumberFormat="1" applyFont="1" applyFill="1" applyBorder="1" applyAlignment="1">
      <alignment horizontal="center" vertical="center"/>
      <protection/>
    </xf>
    <xf numFmtId="3" fontId="49" fillId="0" borderId="45" xfId="121" applyNumberFormat="1" applyFont="1" applyFill="1" applyBorder="1" applyAlignment="1">
      <alignment vertical="center"/>
      <protection/>
    </xf>
    <xf numFmtId="3" fontId="49" fillId="0" borderId="93" xfId="121" applyNumberFormat="1" applyFont="1" applyFill="1" applyBorder="1" applyAlignment="1">
      <alignment vertical="center"/>
      <protection/>
    </xf>
    <xf numFmtId="3" fontId="40" fillId="7" borderId="44" xfId="121" applyNumberFormat="1" applyFont="1" applyFill="1" applyBorder="1" applyAlignment="1">
      <alignment horizontal="centerContinuous" vertical="center"/>
      <protection/>
    </xf>
    <xf numFmtId="171" fontId="52" fillId="8" borderId="56" xfId="121" applyNumberFormat="1" applyFont="1" applyFill="1" applyBorder="1" applyAlignment="1" applyProtection="1">
      <alignment horizontal="centerContinuous" vertical="center"/>
      <protection/>
    </xf>
    <xf numFmtId="3" fontId="54" fillId="7" borderId="120" xfId="121" applyNumberFormat="1" applyFont="1" applyFill="1" applyBorder="1" applyAlignment="1">
      <alignment horizontal="center" vertical="center"/>
      <protection/>
    </xf>
    <xf numFmtId="3" fontId="54" fillId="7" borderId="121" xfId="121" applyNumberFormat="1" applyFont="1" applyFill="1" applyBorder="1" applyAlignment="1">
      <alignment horizontal="center" vertical="center"/>
      <protection/>
    </xf>
    <xf numFmtId="3" fontId="54" fillId="7" borderId="114" xfId="121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54" fillId="7" borderId="110" xfId="121" applyNumberFormat="1" applyFont="1" applyFill="1" applyBorder="1" applyAlignment="1">
      <alignment horizontal="center" vertical="center"/>
      <protection/>
    </xf>
    <xf numFmtId="3" fontId="54" fillId="7" borderId="111" xfId="121" applyNumberFormat="1" applyFont="1" applyFill="1" applyBorder="1" applyAlignment="1">
      <alignment horizontal="center" vertical="center"/>
      <protection/>
    </xf>
    <xf numFmtId="3" fontId="54" fillId="7" borderId="105" xfId="121" applyNumberFormat="1" applyFont="1" applyFill="1" applyBorder="1" applyAlignment="1">
      <alignment horizontal="center" vertical="center"/>
      <protection/>
    </xf>
  </cellXfs>
  <cellStyles count="134">
    <cellStyle name="Normal" xfId="0"/>
    <cellStyle name="RowLevel_0" xfId="1"/>
    <cellStyle name="RowLevel_1" xfId="3"/>
    <cellStyle name="_080307_Kalkulacja_prasa" xfId="16"/>
    <cellStyle name="_080421_KM_Kalukacja prasowa_maj-grudzien" xfId="17"/>
    <cellStyle name="_080423_PEX_kalkulacja_prasowa_2008v.4" xfId="18"/>
    <cellStyle name="_080520_KM_Kalukacja prasowa_czerwiec-grudzien" xfId="19"/>
    <cellStyle name="_laroux" xfId="20"/>
    <cellStyle name="_PERSONAL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akcent 1" xfId="28"/>
    <cellStyle name="20% - akcent 2" xfId="29"/>
    <cellStyle name="20% - akcent 3" xfId="30"/>
    <cellStyle name="20% - akcent 4" xfId="31"/>
    <cellStyle name="20% - akcent 5" xfId="32"/>
    <cellStyle name="20% - akcent 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akcent 1" xfId="40"/>
    <cellStyle name="40% - akcent 2" xfId="41"/>
    <cellStyle name="40% - akcent 3" xfId="42"/>
    <cellStyle name="40% - akcent 4" xfId="43"/>
    <cellStyle name="40% - akcent 5" xfId="44"/>
    <cellStyle name="40% - akcent 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akcent 1" xfId="52"/>
    <cellStyle name="60% - akcent 2" xfId="53"/>
    <cellStyle name="60% - akcent 3" xfId="54"/>
    <cellStyle name="60% - akcent 4" xfId="55"/>
    <cellStyle name="60% - akcent 5" xfId="56"/>
    <cellStyle name="60% - akcent 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kcent 1" xfId="64"/>
    <cellStyle name="Akcent 2" xfId="65"/>
    <cellStyle name="Akcent 3" xfId="66"/>
    <cellStyle name="Akcent 4" xfId="67"/>
    <cellStyle name="Akcent 5" xfId="68"/>
    <cellStyle name="Akcent 6" xfId="69"/>
    <cellStyle name="Bad" xfId="70"/>
    <cellStyle name="Calc Currency (0)" xfId="71"/>
    <cellStyle name="Calculated" xfId="72"/>
    <cellStyle name="Calculated One" xfId="73"/>
    <cellStyle name="Calculated Zero" xfId="74"/>
    <cellStyle name="Calculation" xfId="75"/>
    <cellStyle name="Check Cell" xfId="76"/>
    <cellStyle name="Comma_PervivoNEW3" xfId="77"/>
    <cellStyle name="Copied" xfId="78"/>
    <cellStyle name="COST1" xfId="79"/>
    <cellStyle name="Dane wejściowe" xfId="80"/>
    <cellStyle name="Dane wyjściowe" xfId="81"/>
    <cellStyle name="Dezimal [0]_Basis (Grafiken)" xfId="82"/>
    <cellStyle name="Dezimal_Banken OV" xfId="83"/>
    <cellStyle name="Dobre" xfId="84"/>
    <cellStyle name="Comma" xfId="85"/>
    <cellStyle name="Comma [0]" xfId="86"/>
    <cellStyle name="Entered" xfId="87"/>
    <cellStyle name="Explanatory Text" xfId="88"/>
    <cellStyle name="Good" xfId="89"/>
    <cellStyle name="Grey" xfId="90"/>
    <cellStyle name="Header" xfId="91"/>
    <cellStyle name="Header1" xfId="92"/>
    <cellStyle name="Header2" xfId="93"/>
    <cellStyle name="Heading 1" xfId="94"/>
    <cellStyle name="Heading 2" xfId="95"/>
    <cellStyle name="Heading 3" xfId="96"/>
    <cellStyle name="Heading 4" xfId="97"/>
    <cellStyle name="Hiperłącze" xfId="98"/>
    <cellStyle name="Hyperlink" xfId="99"/>
    <cellStyle name="Input" xfId="100"/>
    <cellStyle name="Input [yellow]" xfId="101"/>
    <cellStyle name="Input One" xfId="102"/>
    <cellStyle name="Input_PEKAO-wstępna lista witryn1" xfId="103"/>
    <cellStyle name="Komórka połączona" xfId="104"/>
    <cellStyle name="Komórka zaznaczona" xfId="105"/>
    <cellStyle name="Linked Cell" xfId="106"/>
    <cellStyle name="Millares [0]_PLDT" xfId="107"/>
    <cellStyle name="Millares_PLDT" xfId="108"/>
    <cellStyle name="Moneda [0]_PLDT" xfId="109"/>
    <cellStyle name="Moneda_PLDT" xfId="110"/>
    <cellStyle name="Nagłówek 1" xfId="111"/>
    <cellStyle name="Nagłówek 2" xfId="112"/>
    <cellStyle name="Nagłówek 3" xfId="113"/>
    <cellStyle name="Nagłówek 4" xfId="114"/>
    <cellStyle name="Neutral" xfId="115"/>
    <cellStyle name="Neutralne" xfId="116"/>
    <cellStyle name="no dec" xfId="117"/>
    <cellStyle name="Normal - Style1" xfId="118"/>
    <cellStyle name="Normal_CPP info Kamis przyprawy 16.01.2003" xfId="119"/>
    <cellStyle name="Normal_formatka" xfId="120"/>
    <cellStyle name="Normal_Product X (1)" xfId="121"/>
    <cellStyle name="normální_laroux" xfId="122"/>
    <cellStyle name="Note" xfId="123"/>
    <cellStyle name="Obliczenia" xfId="124"/>
    <cellStyle name="Followed Hyperlink" xfId="125"/>
    <cellStyle name="Odwiedzone hiperłącze" xfId="126"/>
    <cellStyle name="Output" xfId="127"/>
    <cellStyle name="Percent [2]" xfId="128"/>
    <cellStyle name="Percent" xfId="129"/>
    <cellStyle name="RevList" xfId="130"/>
    <cellStyle name="Standard_Banken OV" xfId="131"/>
    <cellStyle name="Subtotal" xfId="132"/>
    <cellStyle name="Suma" xfId="133"/>
    <cellStyle name="Tekst objaśnienia" xfId="134"/>
    <cellStyle name="Tekst ostrzeżenia" xfId="135"/>
    <cellStyle name="Title" xfId="136"/>
    <cellStyle name="Total" xfId="137"/>
    <cellStyle name="Tytuł" xfId="138"/>
    <cellStyle name="Uwaga" xfId="139"/>
    <cellStyle name="Währung [0]_Basis (Grafiken)" xfId="140"/>
    <cellStyle name="Währung_Banken OV" xfId="141"/>
    <cellStyle name="Currency" xfId="142"/>
    <cellStyle name="Currency [0]" xfId="143"/>
    <cellStyle name="Walutowy 2" xfId="144"/>
    <cellStyle name="Warning Text" xfId="145"/>
    <cellStyle name="Złe" xfId="146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45</xdr:col>
      <xdr:colOff>352425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2228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419100</xdr:colOff>
      <xdr:row>1</xdr:row>
      <xdr:rowOff>85725</xdr:rowOff>
    </xdr:from>
    <xdr:to>
      <xdr:col>62</xdr:col>
      <xdr:colOff>742950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95275"/>
          <a:ext cx="372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!!leroymerlin\2001\prasa\mediatak\mediatakstycz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oup1\Gerber\Plan\BF&amp;J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PH\2006\BPH%20TFI\Mediaplany\Mediaplany%20robocze\prasa%20zasi&#281;gi_DWIE%20GRUP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lek\RJR\1999\Salem\SALEMFLOW9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WBIZ\Male_budzety\mediapla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W\MV\ERA\2001\Plany\Walentynki\Aktualne%20plany\Kino%2018.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W\MV\Sprzedaz_Kinowa\Sprzedaz\Kalkulatory\Kalkulator2002-5,04-Micha&#32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rotaSzalas\Pulpit\061005%20BPH%20po&#380;yczka_grudzien'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Nowy%20folder\CLIENTS\!!leroymerlin\2001leroy\planyakcji2001\Ogrzewanie_2001\Prasa\nak&#322;a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LIENTS\!!leroymerlin\2001leroy\planyakcji2001\Ogrzewanie_2001\Prasa\nak&#322;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pf\2004\Media%20Plan\2004\01zapf_2004_Sp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eKaO\SME\Media%20Plan\zasieg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_PITCHE\AGROS-FORTUNA\Karotka\Outdoor%20-%20opcj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LIENTS\!!leroymerlin\2001leroy\planyakcji2001\Ogrzewanie_2001\Prasa\nak&#322;a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04\ZESTAWIENIE%20WYDATKOW\zestawienie%20kampanii%202004_2004-05-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TO\SYS\HARALD\PROG1997\BLOCKIN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TO\SYS\KOTERNET\VOLKS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miastablok"/>
      <sheetName val="Wzorz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P analysis"/>
      <sheetName val="Sheet1"/>
      <sheetName val="MediaPlan ver.1"/>
      <sheetName val="Cost Print&amp;Radio ver.1"/>
      <sheetName val="GRPs Print&amp;Radio ver.1"/>
      <sheetName val="Info"/>
    </sheetNames>
    <sheetDataSet>
      <sheetData sheetId="0">
        <row r="15">
          <cell r="C15">
            <v>2763.863831853898</v>
          </cell>
        </row>
        <row r="16">
          <cell r="C16">
            <v>2882.9859241712647</v>
          </cell>
        </row>
        <row r="17">
          <cell r="C17">
            <v>3078.3097558574236</v>
          </cell>
        </row>
        <row r="18">
          <cell r="C18">
            <v>3402.3938765747057</v>
          </cell>
        </row>
        <row r="19">
          <cell r="C19">
            <v>3341.7225729328184</v>
          </cell>
        </row>
        <row r="20">
          <cell r="C20">
            <v>3395.39890135244</v>
          </cell>
        </row>
        <row r="21">
          <cell r="C21">
            <v>3075.911270881422</v>
          </cell>
        </row>
        <row r="22">
          <cell r="C22">
            <v>2984.7357484500367</v>
          </cell>
        </row>
        <row r="23">
          <cell r="C23">
            <v>3212.383181706896</v>
          </cell>
        </row>
        <row r="24">
          <cell r="C24">
            <v>3324.3724260983995</v>
          </cell>
        </row>
        <row r="25">
          <cell r="C25">
            <v>3343.785646368013</v>
          </cell>
        </row>
        <row r="26">
          <cell r="C26">
            <v>3263.3209714542427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ieak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pp"/>
      <sheetName val="cpp actual"/>
      <sheetName val="#1"/>
      <sheetName val="tv 2001"/>
    </sheetNames>
    <sheetDataSet>
      <sheetData sheetId="0">
        <row r="26">
          <cell r="F26">
            <v>0.83</v>
          </cell>
        </row>
      </sheetData>
      <sheetData sheetId="1">
        <row r="25">
          <cell r="F25">
            <v>0.8415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neKampanii"/>
      <sheetName val="Kina"/>
      <sheetName val="Kalkulacja"/>
      <sheetName val="Produkcja"/>
      <sheetName val="Pomocnicze"/>
    </sheetNames>
    <sheetDataSet>
      <sheetData sheetId="0">
        <row r="7">
          <cell r="C7">
            <v>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neKampanii"/>
      <sheetName val="Kina"/>
      <sheetName val="Produkcja"/>
      <sheetName val="Kalkulacja"/>
      <sheetName val="Pomocnicze"/>
      <sheetName val="Umowa"/>
    </sheetNames>
    <sheetDataSet>
      <sheetData sheetId="0">
        <row r="13">
          <cell r="C13">
            <v>0.05</v>
          </cell>
        </row>
        <row r="14">
          <cell r="C14">
            <v>0.25</v>
          </cell>
        </row>
        <row r="15">
          <cell r="C15">
            <v>0</v>
          </cell>
        </row>
        <row r="16">
          <cell r="C16">
            <v>0.15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0sek"/>
      <sheetName val="15sek"/>
      <sheetName val="Mediaplan"/>
      <sheetName val="pozycjonowanie"/>
      <sheetName val="All 2554 abc jesien fin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akład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ła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 a_4-9"/>
      <sheetName val="Info 6.04"/>
      <sheetName val="CPP Source"/>
      <sheetName val="#1"/>
      <sheetName val="share find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utdoo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kład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Report (2)"/>
      <sheetName val="Report"/>
      <sheetName val="Clients"/>
      <sheetName val="Campaigns"/>
    </sheetNames>
    <sheetDataSet>
      <sheetData sheetId="4">
        <row r="1">
          <cell r="A1" t="str">
            <v>Axel Springer Polska sp. z o. o.</v>
          </cell>
        </row>
        <row r="2">
          <cell r="A2" t="str">
            <v>BPH PBK S.A.</v>
          </cell>
        </row>
        <row r="3">
          <cell r="A3" t="str">
            <v>Electronic Arts</v>
          </cell>
        </row>
        <row r="4">
          <cell r="A4" t="str">
            <v>Krynica Zdrój</v>
          </cell>
        </row>
        <row r="5">
          <cell r="A5" t="str">
            <v>Masterfoods Polska</v>
          </cell>
        </row>
        <row r="6">
          <cell r="A6" t="str">
            <v>Nokia Poland sp. z o. o.</v>
          </cell>
        </row>
        <row r="7">
          <cell r="A7" t="str">
            <v>Ciba Vision</v>
          </cell>
        </row>
        <row r="8">
          <cell r="A8" t="str">
            <v>Polfa Rzeszów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lockinf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V-Variante 1 (30&quot; u. 20&quot;)"/>
      <sheetName val="TV_Variante 1 _30_ u_ 20__"/>
    </sheetNames>
    <sheetDataSet>
      <sheetData sheetId="0">
        <row r="2">
          <cell r="A2" t="str">
            <v>Ad. 18-49 ABC1</v>
          </cell>
        </row>
        <row r="4">
          <cell r="C4">
            <v>9</v>
          </cell>
          <cell r="D4">
            <v>9.1</v>
          </cell>
          <cell r="E4">
            <v>8.6</v>
          </cell>
          <cell r="F4">
            <v>7.8</v>
          </cell>
          <cell r="G4">
            <v>7</v>
          </cell>
          <cell r="H4">
            <v>6.6</v>
          </cell>
          <cell r="I4">
            <v>5.9</v>
          </cell>
          <cell r="J4">
            <v>6.6</v>
          </cell>
          <cell r="K4">
            <v>8.3</v>
          </cell>
          <cell r="L4">
            <v>9.2</v>
          </cell>
          <cell r="M4">
            <v>9</v>
          </cell>
          <cell r="N4">
            <v>9.2</v>
          </cell>
        </row>
        <row r="5">
          <cell r="C5">
            <v>2.3</v>
          </cell>
          <cell r="D5">
            <v>2</v>
          </cell>
          <cell r="E5">
            <v>1.8</v>
          </cell>
          <cell r="F5">
            <v>1.7</v>
          </cell>
          <cell r="G5">
            <v>1.6</v>
          </cell>
          <cell r="H5">
            <v>1.7</v>
          </cell>
          <cell r="I5">
            <v>1.6</v>
          </cell>
          <cell r="J5">
            <v>1.9</v>
          </cell>
          <cell r="K5">
            <v>1.9</v>
          </cell>
          <cell r="L5">
            <v>2.3</v>
          </cell>
          <cell r="M5">
            <v>2.3</v>
          </cell>
          <cell r="N5">
            <v>2.2</v>
          </cell>
        </row>
        <row r="6">
          <cell r="C6">
            <v>1.7</v>
          </cell>
          <cell r="D6">
            <v>1.7</v>
          </cell>
          <cell r="E6">
            <v>1.5</v>
          </cell>
          <cell r="F6">
            <v>1.3</v>
          </cell>
          <cell r="G6">
            <v>0.9</v>
          </cell>
          <cell r="H6">
            <v>1.1</v>
          </cell>
          <cell r="I6">
            <v>1.1</v>
          </cell>
          <cell r="J6">
            <v>1.1</v>
          </cell>
          <cell r="K6">
            <v>1.4</v>
          </cell>
          <cell r="L6">
            <v>1.5</v>
          </cell>
          <cell r="M6">
            <v>1.9</v>
          </cell>
          <cell r="N6">
            <v>1.7</v>
          </cell>
        </row>
        <row r="7">
          <cell r="C7">
            <v>13.8</v>
          </cell>
          <cell r="D7">
            <v>14</v>
          </cell>
          <cell r="E7">
            <v>13.1</v>
          </cell>
          <cell r="F7">
            <v>11.6</v>
          </cell>
          <cell r="G7">
            <v>10.3</v>
          </cell>
          <cell r="H7">
            <v>9.8</v>
          </cell>
          <cell r="I7">
            <v>8.9</v>
          </cell>
          <cell r="J7">
            <v>9.6</v>
          </cell>
          <cell r="K7">
            <v>12.5</v>
          </cell>
          <cell r="L7">
            <v>14</v>
          </cell>
          <cell r="M7">
            <v>13.4</v>
          </cell>
          <cell r="N7">
            <v>13.7</v>
          </cell>
        </row>
        <row r="8">
          <cell r="C8">
            <v>4.6</v>
          </cell>
          <cell r="D8">
            <v>4.5</v>
          </cell>
          <cell r="E8">
            <v>4.4</v>
          </cell>
          <cell r="F8">
            <v>4.7</v>
          </cell>
          <cell r="G8">
            <v>4.6</v>
          </cell>
          <cell r="H8">
            <v>4.4</v>
          </cell>
          <cell r="I8">
            <v>3.5</v>
          </cell>
          <cell r="J8">
            <v>4.2</v>
          </cell>
          <cell r="K8">
            <v>4.8</v>
          </cell>
          <cell r="L8">
            <v>5.2</v>
          </cell>
          <cell r="M8">
            <v>5.2</v>
          </cell>
          <cell r="N8">
            <v>5</v>
          </cell>
        </row>
        <row r="9">
          <cell r="C9">
            <v>6.2</v>
          </cell>
          <cell r="D9">
            <v>5.9</v>
          </cell>
          <cell r="E9">
            <v>5.6</v>
          </cell>
          <cell r="F9">
            <v>5.8</v>
          </cell>
          <cell r="G9">
            <v>5.4</v>
          </cell>
          <cell r="H9">
            <v>4.6</v>
          </cell>
          <cell r="I9">
            <v>4.1</v>
          </cell>
          <cell r="J9">
            <v>4.8</v>
          </cell>
          <cell r="K9">
            <v>5.9</v>
          </cell>
          <cell r="L9">
            <v>6.2</v>
          </cell>
          <cell r="M9">
            <v>6.4</v>
          </cell>
          <cell r="N9">
            <v>7.1</v>
          </cell>
        </row>
        <row r="10">
          <cell r="C10">
            <v>4.5</v>
          </cell>
          <cell r="D10">
            <v>4.8</v>
          </cell>
          <cell r="E10">
            <v>4.8</v>
          </cell>
          <cell r="F10">
            <v>5.9</v>
          </cell>
          <cell r="G10">
            <v>5.6</v>
          </cell>
          <cell r="H10">
            <v>4.6</v>
          </cell>
          <cell r="I10">
            <v>3.9</v>
          </cell>
          <cell r="J10">
            <v>4.6</v>
          </cell>
          <cell r="K10">
            <v>5.8</v>
          </cell>
          <cell r="L10">
            <v>5.9</v>
          </cell>
          <cell r="M10">
            <v>6.2</v>
          </cell>
          <cell r="N10">
            <v>5.9</v>
          </cell>
        </row>
        <row r="11">
          <cell r="C11">
            <v>1.8</v>
          </cell>
          <cell r="D11">
            <v>1.8</v>
          </cell>
          <cell r="E11">
            <v>2</v>
          </cell>
          <cell r="F11">
            <v>1.9</v>
          </cell>
          <cell r="G11">
            <v>1.8</v>
          </cell>
          <cell r="H11">
            <v>1.8</v>
          </cell>
          <cell r="I11">
            <v>1.6</v>
          </cell>
          <cell r="J11">
            <v>1.6</v>
          </cell>
          <cell r="K11">
            <v>1.6</v>
          </cell>
          <cell r="L11">
            <v>1.8</v>
          </cell>
          <cell r="M11">
            <v>2.1</v>
          </cell>
          <cell r="N11">
            <v>2.1</v>
          </cell>
        </row>
        <row r="12">
          <cell r="C12">
            <v>7.4</v>
          </cell>
          <cell r="D12">
            <v>8</v>
          </cell>
          <cell r="E12">
            <v>8.5</v>
          </cell>
          <cell r="F12">
            <v>7.6</v>
          </cell>
          <cell r="G12">
            <v>5.6</v>
          </cell>
          <cell r="H12">
            <v>6</v>
          </cell>
          <cell r="I12">
            <v>1.8</v>
          </cell>
          <cell r="J12">
            <v>2.2</v>
          </cell>
          <cell r="K12">
            <v>7.5</v>
          </cell>
          <cell r="L12">
            <v>6.8</v>
          </cell>
          <cell r="M12">
            <v>7.8</v>
          </cell>
          <cell r="N12">
            <v>9.5</v>
          </cell>
        </row>
        <row r="16">
          <cell r="C16">
            <v>5770</v>
          </cell>
          <cell r="D16">
            <v>6312</v>
          </cell>
          <cell r="E16">
            <v>6704</v>
          </cell>
          <cell r="F16">
            <v>6640</v>
          </cell>
          <cell r="G16">
            <v>5667</v>
          </cell>
          <cell r="H16">
            <v>4757</v>
          </cell>
          <cell r="I16">
            <v>3482</v>
          </cell>
          <cell r="J16">
            <v>3488</v>
          </cell>
          <cell r="K16">
            <v>6775</v>
          </cell>
          <cell r="L16">
            <v>6734</v>
          </cell>
          <cell r="M16">
            <v>6702</v>
          </cell>
          <cell r="N16">
            <v>5661</v>
          </cell>
        </row>
        <row r="17">
          <cell r="C17">
            <v>2024</v>
          </cell>
          <cell r="D17">
            <v>2129</v>
          </cell>
          <cell r="E17">
            <v>2159</v>
          </cell>
          <cell r="F17">
            <v>2083</v>
          </cell>
          <cell r="G17">
            <v>1920</v>
          </cell>
          <cell r="H17">
            <v>1690</v>
          </cell>
          <cell r="I17">
            <v>1213</v>
          </cell>
          <cell r="J17">
            <v>1239</v>
          </cell>
          <cell r="K17">
            <v>2126</v>
          </cell>
          <cell r="L17">
            <v>2103</v>
          </cell>
          <cell r="M17">
            <v>2173</v>
          </cell>
          <cell r="N17">
            <v>1995</v>
          </cell>
        </row>
        <row r="18">
          <cell r="C18">
            <v>1967</v>
          </cell>
          <cell r="D18">
            <v>2021</v>
          </cell>
          <cell r="E18">
            <v>1979</v>
          </cell>
          <cell r="F18">
            <v>1964</v>
          </cell>
          <cell r="G18">
            <v>1847</v>
          </cell>
          <cell r="H18">
            <v>1649</v>
          </cell>
          <cell r="I18">
            <v>1211</v>
          </cell>
          <cell r="J18">
            <v>1211</v>
          </cell>
          <cell r="K18">
            <v>2028</v>
          </cell>
          <cell r="L18">
            <v>2019</v>
          </cell>
          <cell r="M18">
            <v>2071</v>
          </cell>
          <cell r="N18">
            <v>1927</v>
          </cell>
        </row>
        <row r="19">
          <cell r="C19">
            <v>8297</v>
          </cell>
          <cell r="D19">
            <v>9122</v>
          </cell>
          <cell r="E19">
            <v>9701</v>
          </cell>
          <cell r="F19">
            <v>9665</v>
          </cell>
          <cell r="G19">
            <v>8085</v>
          </cell>
          <cell r="H19">
            <v>6662</v>
          </cell>
          <cell r="I19">
            <v>4892</v>
          </cell>
          <cell r="J19">
            <v>4881</v>
          </cell>
          <cell r="K19">
            <v>9917</v>
          </cell>
          <cell r="L19">
            <v>9869</v>
          </cell>
          <cell r="M19">
            <v>9752</v>
          </cell>
          <cell r="N19">
            <v>8130</v>
          </cell>
        </row>
        <row r="20">
          <cell r="C20">
            <v>3732</v>
          </cell>
          <cell r="D20">
            <v>3980</v>
          </cell>
          <cell r="E20">
            <v>4118</v>
          </cell>
          <cell r="F20">
            <v>4126</v>
          </cell>
          <cell r="G20">
            <v>3768</v>
          </cell>
          <cell r="H20">
            <v>3278</v>
          </cell>
          <cell r="I20">
            <v>2527</v>
          </cell>
          <cell r="J20">
            <v>2520</v>
          </cell>
          <cell r="K20">
            <v>4091</v>
          </cell>
          <cell r="L20">
            <v>4163</v>
          </cell>
          <cell r="M20">
            <v>4148</v>
          </cell>
          <cell r="N20">
            <v>3590</v>
          </cell>
        </row>
        <row r="21">
          <cell r="C21">
            <v>4194</v>
          </cell>
          <cell r="D21">
            <v>4533</v>
          </cell>
          <cell r="E21">
            <v>4602</v>
          </cell>
          <cell r="F21">
            <v>4689</v>
          </cell>
          <cell r="G21">
            <v>4261</v>
          </cell>
          <cell r="H21">
            <v>3684</v>
          </cell>
          <cell r="I21">
            <v>2780</v>
          </cell>
          <cell r="J21">
            <v>2721</v>
          </cell>
          <cell r="K21">
            <v>4672</v>
          </cell>
          <cell r="L21">
            <v>4737</v>
          </cell>
          <cell r="M21">
            <v>4702</v>
          </cell>
          <cell r="N21">
            <v>4065</v>
          </cell>
        </row>
        <row r="22">
          <cell r="C22">
            <v>3216</v>
          </cell>
          <cell r="D22">
            <v>3556</v>
          </cell>
          <cell r="E22">
            <v>3819</v>
          </cell>
          <cell r="F22">
            <v>3748</v>
          </cell>
          <cell r="G22">
            <v>3498</v>
          </cell>
          <cell r="H22">
            <v>3068</v>
          </cell>
          <cell r="I22">
            <v>2152</v>
          </cell>
          <cell r="J22">
            <v>2113</v>
          </cell>
          <cell r="K22">
            <v>3748</v>
          </cell>
          <cell r="L22">
            <v>3750</v>
          </cell>
          <cell r="M22">
            <v>3734</v>
          </cell>
          <cell r="N22">
            <v>3149</v>
          </cell>
        </row>
        <row r="23">
          <cell r="C23">
            <v>1615</v>
          </cell>
          <cell r="D23">
            <v>1756</v>
          </cell>
          <cell r="E23">
            <v>1834</v>
          </cell>
          <cell r="F23">
            <v>1842</v>
          </cell>
          <cell r="G23">
            <v>1628</v>
          </cell>
          <cell r="H23">
            <v>1415</v>
          </cell>
          <cell r="I23">
            <v>1145</v>
          </cell>
          <cell r="J23">
            <v>1150</v>
          </cell>
          <cell r="K23">
            <v>1833</v>
          </cell>
          <cell r="L23">
            <v>1847</v>
          </cell>
          <cell r="M23">
            <v>1830</v>
          </cell>
          <cell r="N23">
            <v>1555</v>
          </cell>
        </row>
        <row r="24">
          <cell r="C24">
            <v>7083</v>
          </cell>
          <cell r="D24">
            <v>8020</v>
          </cell>
          <cell r="E24">
            <v>8960</v>
          </cell>
          <cell r="F24">
            <v>8742</v>
          </cell>
          <cell r="G24">
            <v>7149</v>
          </cell>
          <cell r="H24">
            <v>6716</v>
          </cell>
          <cell r="I24">
            <v>2580</v>
          </cell>
          <cell r="J24">
            <v>2580</v>
          </cell>
          <cell r="K24">
            <v>8931</v>
          </cell>
          <cell r="L24">
            <v>8106</v>
          </cell>
          <cell r="M24">
            <v>8491</v>
          </cell>
          <cell r="N24">
            <v>7632</v>
          </cell>
        </row>
        <row r="40">
          <cell r="C40">
            <v>100</v>
          </cell>
          <cell r="D40">
            <v>100</v>
          </cell>
          <cell r="E40">
            <v>100</v>
          </cell>
          <cell r="F40">
            <v>100</v>
          </cell>
          <cell r="G40">
            <v>100</v>
          </cell>
          <cell r="H40">
            <v>100</v>
          </cell>
          <cell r="I40">
            <v>100</v>
          </cell>
          <cell r="J40">
            <v>100</v>
          </cell>
          <cell r="K40">
            <v>100</v>
          </cell>
          <cell r="L40">
            <v>100</v>
          </cell>
          <cell r="M40">
            <v>100</v>
          </cell>
          <cell r="N40">
            <v>100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80</v>
          </cell>
          <cell r="D43">
            <v>80</v>
          </cell>
          <cell r="E43">
            <v>80</v>
          </cell>
          <cell r="F43">
            <v>50</v>
          </cell>
          <cell r="G43">
            <v>50</v>
          </cell>
          <cell r="H43">
            <v>50</v>
          </cell>
          <cell r="I43">
            <v>50</v>
          </cell>
          <cell r="J43">
            <v>50</v>
          </cell>
          <cell r="K43">
            <v>50</v>
          </cell>
          <cell r="L43">
            <v>50</v>
          </cell>
          <cell r="M43">
            <v>50</v>
          </cell>
          <cell r="N43">
            <v>50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20</v>
          </cell>
          <cell r="G45">
            <v>20</v>
          </cell>
          <cell r="H45">
            <v>0</v>
          </cell>
          <cell r="I45">
            <v>20</v>
          </cell>
          <cell r="J45">
            <v>20</v>
          </cell>
          <cell r="K45">
            <v>20</v>
          </cell>
          <cell r="L45">
            <v>20</v>
          </cell>
          <cell r="M45">
            <v>20</v>
          </cell>
          <cell r="N45">
            <v>20</v>
          </cell>
        </row>
        <row r="46">
          <cell r="C46">
            <v>20</v>
          </cell>
          <cell r="D46">
            <v>20</v>
          </cell>
          <cell r="E46">
            <v>20</v>
          </cell>
          <cell r="F46">
            <v>30</v>
          </cell>
          <cell r="G46">
            <v>30</v>
          </cell>
          <cell r="H46">
            <v>30</v>
          </cell>
          <cell r="I46">
            <v>30</v>
          </cell>
          <cell r="J46">
            <v>30</v>
          </cell>
          <cell r="K46">
            <v>30</v>
          </cell>
          <cell r="L46">
            <v>30</v>
          </cell>
          <cell r="M46">
            <v>30</v>
          </cell>
          <cell r="N46">
            <v>30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  <cell r="M52">
            <v>100</v>
          </cell>
          <cell r="N52">
            <v>100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50</v>
          </cell>
          <cell r="D55">
            <v>50</v>
          </cell>
          <cell r="E55">
            <v>50</v>
          </cell>
          <cell r="F55">
            <v>30</v>
          </cell>
          <cell r="G55">
            <v>30</v>
          </cell>
          <cell r="H55">
            <v>30</v>
          </cell>
          <cell r="I55">
            <v>30</v>
          </cell>
          <cell r="J55">
            <v>30</v>
          </cell>
          <cell r="K55">
            <v>30</v>
          </cell>
          <cell r="L55">
            <v>30</v>
          </cell>
          <cell r="M55">
            <v>30</v>
          </cell>
          <cell r="N55">
            <v>30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50</v>
          </cell>
          <cell r="D57">
            <v>50</v>
          </cell>
          <cell r="E57">
            <v>50</v>
          </cell>
          <cell r="F57">
            <v>40</v>
          </cell>
          <cell r="G57">
            <v>40</v>
          </cell>
          <cell r="H57">
            <v>40</v>
          </cell>
          <cell r="I57">
            <v>40</v>
          </cell>
          <cell r="J57">
            <v>40</v>
          </cell>
          <cell r="K57">
            <v>40</v>
          </cell>
          <cell r="L57">
            <v>40</v>
          </cell>
          <cell r="M57">
            <v>40</v>
          </cell>
          <cell r="N57">
            <v>40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  <cell r="M58">
            <v>30</v>
          </cell>
          <cell r="N58">
            <v>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174">
          <cell r="C174">
            <v>15.6</v>
          </cell>
          <cell r="D174">
            <v>15.1</v>
          </cell>
          <cell r="E174">
            <v>14.4</v>
          </cell>
          <cell r="F174">
            <v>12.9</v>
          </cell>
          <cell r="G174">
            <v>11.5</v>
          </cell>
          <cell r="H174">
            <v>11.2</v>
          </cell>
          <cell r="I174">
            <v>10.8</v>
          </cell>
          <cell r="J174">
            <v>11.2</v>
          </cell>
          <cell r="K174">
            <v>12.9</v>
          </cell>
          <cell r="L174">
            <v>14</v>
          </cell>
          <cell r="M174">
            <v>14.8</v>
          </cell>
          <cell r="N174">
            <v>15.1</v>
          </cell>
        </row>
        <row r="175">
          <cell r="C175">
            <v>2.8</v>
          </cell>
          <cell r="D175">
            <v>2.6</v>
          </cell>
          <cell r="E175">
            <v>2.2</v>
          </cell>
          <cell r="F175">
            <v>2</v>
          </cell>
          <cell r="G175">
            <v>1.9</v>
          </cell>
          <cell r="H175">
            <v>2</v>
          </cell>
          <cell r="I175">
            <v>1.9</v>
          </cell>
          <cell r="J175">
            <v>2.1</v>
          </cell>
          <cell r="K175">
            <v>2.2</v>
          </cell>
          <cell r="L175">
            <v>2.5</v>
          </cell>
          <cell r="M175">
            <v>2.9</v>
          </cell>
          <cell r="N175">
            <v>2.7</v>
          </cell>
        </row>
        <row r="176">
          <cell r="C176">
            <v>5.9</v>
          </cell>
          <cell r="D176">
            <v>5.8</v>
          </cell>
          <cell r="E176">
            <v>5.2</v>
          </cell>
          <cell r="F176">
            <v>4.2</v>
          </cell>
          <cell r="G176">
            <v>3.3</v>
          </cell>
          <cell r="H176">
            <v>3.4</v>
          </cell>
          <cell r="I176">
            <v>3.3</v>
          </cell>
          <cell r="J176">
            <v>3.3</v>
          </cell>
          <cell r="K176">
            <v>3.9</v>
          </cell>
          <cell r="L176">
            <v>4.6</v>
          </cell>
          <cell r="M176">
            <v>6.2</v>
          </cell>
          <cell r="N176">
            <v>5.9</v>
          </cell>
        </row>
        <row r="177">
          <cell r="C177">
            <v>24.5</v>
          </cell>
          <cell r="D177">
            <v>23.7</v>
          </cell>
          <cell r="E177">
            <v>22.4</v>
          </cell>
          <cell r="F177">
            <v>19.8</v>
          </cell>
          <cell r="G177">
            <v>17.6</v>
          </cell>
          <cell r="H177">
            <v>17.2</v>
          </cell>
          <cell r="I177">
            <v>16.7</v>
          </cell>
          <cell r="J177">
            <v>17.1</v>
          </cell>
          <cell r="K177">
            <v>20</v>
          </cell>
          <cell r="L177">
            <v>22</v>
          </cell>
          <cell r="M177">
            <v>22.6</v>
          </cell>
          <cell r="N177">
            <v>23</v>
          </cell>
        </row>
        <row r="178">
          <cell r="C178">
            <v>5.3</v>
          </cell>
          <cell r="D178">
            <v>5</v>
          </cell>
          <cell r="E178">
            <v>4.8</v>
          </cell>
          <cell r="F178">
            <v>5.1</v>
          </cell>
          <cell r="G178">
            <v>5.1</v>
          </cell>
          <cell r="H178">
            <v>4.7</v>
          </cell>
          <cell r="I178">
            <v>4.4</v>
          </cell>
          <cell r="J178">
            <v>5.1</v>
          </cell>
          <cell r="K178">
            <v>4.9</v>
          </cell>
          <cell r="L178">
            <v>5.5</v>
          </cell>
          <cell r="M178">
            <v>5.6</v>
          </cell>
          <cell r="N178">
            <v>5.8</v>
          </cell>
        </row>
        <row r="179">
          <cell r="C179">
            <v>10.7</v>
          </cell>
          <cell r="D179">
            <v>10.4</v>
          </cell>
          <cell r="E179">
            <v>9.8</v>
          </cell>
          <cell r="F179">
            <v>9.8</v>
          </cell>
          <cell r="G179">
            <v>9.1</v>
          </cell>
          <cell r="H179">
            <v>8.3</v>
          </cell>
          <cell r="I179">
            <v>8</v>
          </cell>
          <cell r="J179">
            <v>8.1</v>
          </cell>
          <cell r="K179">
            <v>9.5</v>
          </cell>
          <cell r="L179">
            <v>9.7</v>
          </cell>
          <cell r="M179">
            <v>11.1</v>
          </cell>
          <cell r="N179">
            <v>11.6</v>
          </cell>
        </row>
        <row r="180">
          <cell r="C180">
            <v>6.3</v>
          </cell>
          <cell r="D180">
            <v>6.3</v>
          </cell>
          <cell r="E180">
            <v>6.2</v>
          </cell>
          <cell r="F180">
            <v>6.6</v>
          </cell>
          <cell r="G180">
            <v>6.1</v>
          </cell>
          <cell r="H180">
            <v>5.4</v>
          </cell>
          <cell r="I180">
            <v>5.2</v>
          </cell>
          <cell r="J180">
            <v>5.8</v>
          </cell>
          <cell r="K180">
            <v>6.5</v>
          </cell>
          <cell r="L180">
            <v>6.3</v>
          </cell>
          <cell r="M180">
            <v>7.1</v>
          </cell>
          <cell r="N180">
            <v>7.7</v>
          </cell>
        </row>
        <row r="181">
          <cell r="C181">
            <v>2.4</v>
          </cell>
          <cell r="D181">
            <v>2.3</v>
          </cell>
          <cell r="E181">
            <v>2.5</v>
          </cell>
          <cell r="F181">
            <v>2.4</v>
          </cell>
          <cell r="G181">
            <v>2.2</v>
          </cell>
          <cell r="H181">
            <v>2.3</v>
          </cell>
          <cell r="I181">
            <v>2.3</v>
          </cell>
          <cell r="J181">
            <v>2.2</v>
          </cell>
          <cell r="K181">
            <v>2</v>
          </cell>
          <cell r="L181">
            <v>2.3</v>
          </cell>
          <cell r="M181">
            <v>2.6</v>
          </cell>
          <cell r="N181">
            <v>2.8</v>
          </cell>
        </row>
        <row r="182">
          <cell r="C182">
            <v>13.6</v>
          </cell>
          <cell r="D182">
            <v>14.2</v>
          </cell>
          <cell r="E182">
            <v>14.4</v>
          </cell>
          <cell r="F182">
            <v>13.4</v>
          </cell>
          <cell r="G182">
            <v>10.5</v>
          </cell>
          <cell r="H182">
            <v>10</v>
          </cell>
          <cell r="I182">
            <v>6.5</v>
          </cell>
          <cell r="J182">
            <v>6.9</v>
          </cell>
          <cell r="K182">
            <v>12.1</v>
          </cell>
          <cell r="L182">
            <v>12</v>
          </cell>
          <cell r="M182">
            <v>15</v>
          </cell>
          <cell r="N182">
            <v>15.8</v>
          </cell>
        </row>
        <row r="186">
          <cell r="C186">
            <v>5770</v>
          </cell>
          <cell r="D186">
            <v>6312</v>
          </cell>
          <cell r="E186">
            <v>6704</v>
          </cell>
          <cell r="F186">
            <v>6640</v>
          </cell>
          <cell r="G186">
            <v>5667</v>
          </cell>
          <cell r="H186">
            <v>4757</v>
          </cell>
          <cell r="I186">
            <v>3482</v>
          </cell>
          <cell r="J186">
            <v>3488</v>
          </cell>
          <cell r="K186">
            <v>6775</v>
          </cell>
          <cell r="L186">
            <v>6734</v>
          </cell>
          <cell r="M186">
            <v>6702</v>
          </cell>
          <cell r="N186">
            <v>5661</v>
          </cell>
        </row>
        <row r="187">
          <cell r="C187">
            <v>2024</v>
          </cell>
          <cell r="D187">
            <v>2129</v>
          </cell>
          <cell r="E187">
            <v>2159</v>
          </cell>
          <cell r="F187">
            <v>2083</v>
          </cell>
          <cell r="G187">
            <v>1920</v>
          </cell>
          <cell r="H187">
            <v>1690</v>
          </cell>
          <cell r="I187">
            <v>1213</v>
          </cell>
          <cell r="J187">
            <v>1239</v>
          </cell>
          <cell r="K187">
            <v>2126</v>
          </cell>
          <cell r="L187">
            <v>2103</v>
          </cell>
          <cell r="M187">
            <v>2173</v>
          </cell>
          <cell r="N187">
            <v>1995</v>
          </cell>
        </row>
        <row r="188">
          <cell r="C188">
            <v>1967</v>
          </cell>
          <cell r="D188">
            <v>2021</v>
          </cell>
          <cell r="E188">
            <v>1979</v>
          </cell>
          <cell r="F188">
            <v>1964</v>
          </cell>
          <cell r="G188">
            <v>1847</v>
          </cell>
          <cell r="H188">
            <v>1649</v>
          </cell>
          <cell r="I188">
            <v>1211</v>
          </cell>
          <cell r="J188">
            <v>1211</v>
          </cell>
          <cell r="K188">
            <v>2028</v>
          </cell>
          <cell r="L188">
            <v>2019</v>
          </cell>
          <cell r="M188">
            <v>2071</v>
          </cell>
          <cell r="N188">
            <v>1927</v>
          </cell>
        </row>
        <row r="189">
          <cell r="C189">
            <v>8297</v>
          </cell>
          <cell r="D189">
            <v>9122</v>
          </cell>
          <cell r="E189">
            <v>9701</v>
          </cell>
          <cell r="F189">
            <v>9665</v>
          </cell>
          <cell r="G189">
            <v>8085</v>
          </cell>
          <cell r="H189">
            <v>6662</v>
          </cell>
          <cell r="I189">
            <v>4892</v>
          </cell>
          <cell r="J189">
            <v>4881</v>
          </cell>
          <cell r="K189">
            <v>9917</v>
          </cell>
          <cell r="L189">
            <v>9869</v>
          </cell>
          <cell r="M189">
            <v>9752</v>
          </cell>
          <cell r="N189">
            <v>8130</v>
          </cell>
        </row>
        <row r="190">
          <cell r="C190">
            <v>3732</v>
          </cell>
          <cell r="D190">
            <v>3980</v>
          </cell>
          <cell r="E190">
            <v>4118</v>
          </cell>
          <cell r="F190">
            <v>4126</v>
          </cell>
          <cell r="G190">
            <v>3768</v>
          </cell>
          <cell r="H190">
            <v>3278</v>
          </cell>
          <cell r="I190">
            <v>2527</v>
          </cell>
          <cell r="J190">
            <v>2520</v>
          </cell>
          <cell r="K190">
            <v>4091</v>
          </cell>
          <cell r="L190">
            <v>4163</v>
          </cell>
          <cell r="M190">
            <v>4148</v>
          </cell>
          <cell r="N190">
            <v>3590</v>
          </cell>
        </row>
        <row r="191">
          <cell r="C191">
            <v>4194</v>
          </cell>
          <cell r="D191">
            <v>4533</v>
          </cell>
          <cell r="E191">
            <v>4602</v>
          </cell>
          <cell r="F191">
            <v>4689</v>
          </cell>
          <cell r="G191">
            <v>4261</v>
          </cell>
          <cell r="H191">
            <v>3684</v>
          </cell>
          <cell r="I191">
            <v>2780</v>
          </cell>
          <cell r="J191">
            <v>2721</v>
          </cell>
          <cell r="K191">
            <v>4672</v>
          </cell>
          <cell r="L191">
            <v>4737</v>
          </cell>
          <cell r="M191">
            <v>4702</v>
          </cell>
          <cell r="N191">
            <v>4065</v>
          </cell>
        </row>
        <row r="192">
          <cell r="C192">
            <v>3216</v>
          </cell>
          <cell r="D192">
            <v>3556</v>
          </cell>
          <cell r="E192">
            <v>3819</v>
          </cell>
          <cell r="F192">
            <v>3748</v>
          </cell>
          <cell r="G192">
            <v>3498</v>
          </cell>
          <cell r="H192">
            <v>3068</v>
          </cell>
          <cell r="I192">
            <v>2152</v>
          </cell>
          <cell r="J192">
            <v>2113</v>
          </cell>
          <cell r="K192">
            <v>3748</v>
          </cell>
          <cell r="L192">
            <v>3750</v>
          </cell>
          <cell r="M192">
            <v>3734</v>
          </cell>
          <cell r="N192">
            <v>3149</v>
          </cell>
        </row>
        <row r="193">
          <cell r="C193">
            <v>1615</v>
          </cell>
          <cell r="D193">
            <v>1756</v>
          </cell>
          <cell r="E193">
            <v>1834</v>
          </cell>
          <cell r="F193">
            <v>1842</v>
          </cell>
          <cell r="G193">
            <v>1628</v>
          </cell>
          <cell r="H193">
            <v>1415</v>
          </cell>
          <cell r="I193">
            <v>1145</v>
          </cell>
          <cell r="J193">
            <v>1150</v>
          </cell>
          <cell r="K193">
            <v>1833</v>
          </cell>
          <cell r="L193">
            <v>1847</v>
          </cell>
          <cell r="M193">
            <v>1830</v>
          </cell>
          <cell r="N193">
            <v>1555</v>
          </cell>
        </row>
        <row r="194">
          <cell r="C194">
            <v>7083</v>
          </cell>
          <cell r="D194">
            <v>8020</v>
          </cell>
          <cell r="E194">
            <v>8960</v>
          </cell>
          <cell r="F194">
            <v>8742</v>
          </cell>
          <cell r="G194">
            <v>7149</v>
          </cell>
          <cell r="H194">
            <v>6716</v>
          </cell>
          <cell r="I194">
            <v>2580</v>
          </cell>
          <cell r="J194">
            <v>2580</v>
          </cell>
          <cell r="K194">
            <v>8931</v>
          </cell>
          <cell r="L194">
            <v>8106</v>
          </cell>
          <cell r="M194">
            <v>8491</v>
          </cell>
          <cell r="N194">
            <v>7632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25">
    <tabColor indexed="9"/>
    <pageSetUpPr fitToPage="1"/>
  </sheetPr>
  <dimension ref="A1:BO66"/>
  <sheetViews>
    <sheetView showGridLines="0" showZeros="0" tabSelected="1" zoomScale="70" zoomScaleNormal="70" zoomScaleSheetLayoutView="70" workbookViewId="0" topLeftCell="A21">
      <selection activeCell="BM51" sqref="BM51"/>
    </sheetView>
  </sheetViews>
  <sheetFormatPr defaultColWidth="9.140625" defaultRowHeight="12.75" outlineLevelRow="2" outlineLevelCol="1"/>
  <cols>
    <col min="1" max="1" width="4.00390625" style="5" customWidth="1"/>
    <col min="2" max="2" width="16.7109375" style="3" customWidth="1"/>
    <col min="3" max="3" width="12.00390625" style="2" customWidth="1"/>
    <col min="4" max="4" width="4.00390625" style="3" hidden="1" customWidth="1"/>
    <col min="5" max="5" width="3.7109375" style="3" hidden="1" customWidth="1"/>
    <col min="6" max="8" width="4.00390625" style="3" hidden="1" customWidth="1"/>
    <col min="9" max="9" width="9.140625" style="3" hidden="1" customWidth="1" outlineLevel="1"/>
    <col min="10" max="10" width="3.8515625" style="3" hidden="1" customWidth="1" outlineLevel="1"/>
    <col min="11" max="12" width="7.421875" style="3" hidden="1" customWidth="1" outlineLevel="1"/>
    <col min="13" max="13" width="3.8515625" style="3" hidden="1" customWidth="1" outlineLevel="1"/>
    <col min="14" max="17" width="7.421875" style="3" hidden="1" customWidth="1" outlineLevel="1"/>
    <col min="18" max="18" width="3.8515625" style="3" hidden="1" customWidth="1" outlineLevel="1"/>
    <col min="19" max="19" width="6.421875" style="3" hidden="1" customWidth="1" outlineLevel="1"/>
    <col min="20" max="20" width="5.00390625" style="3" hidden="1" customWidth="1" outlineLevel="1"/>
    <col min="21" max="24" width="3.8515625" style="3" hidden="1" customWidth="1" outlineLevel="1"/>
    <col min="25" max="25" width="5.00390625" style="3" hidden="1" customWidth="1"/>
    <col min="26" max="29" width="3.8515625" style="3" hidden="1" customWidth="1"/>
    <col min="30" max="30" width="7.421875" style="3" hidden="1" customWidth="1"/>
    <col min="31" max="34" width="3.8515625" style="3" hidden="1" customWidth="1"/>
    <col min="35" max="35" width="5.00390625" style="3" hidden="1" customWidth="1"/>
    <col min="36" max="39" width="3.8515625" style="3" hidden="1" customWidth="1"/>
    <col min="40" max="40" width="6.00390625" style="3" hidden="1" customWidth="1"/>
    <col min="41" max="41" width="3.8515625" style="3" hidden="1" customWidth="1"/>
    <col min="42" max="42" width="11.8515625" style="3" hidden="1" customWidth="1"/>
    <col min="43" max="44" width="7.7109375" style="3" hidden="1" customWidth="1"/>
    <col min="45" max="45" width="9.28125" style="3" hidden="1" customWidth="1"/>
    <col min="46" max="46" width="9.57421875" style="3" customWidth="1"/>
    <col min="47" max="58" width="10.28125" style="3" customWidth="1"/>
    <col min="59" max="59" width="8.57421875" style="3" customWidth="1"/>
    <col min="60" max="61" width="3.8515625" style="3" bestFit="1" customWidth="1"/>
    <col min="62" max="62" width="3.8515625" style="3" customWidth="1"/>
    <col min="63" max="63" width="12.421875" style="3" bestFit="1" customWidth="1"/>
    <col min="64" max="64" width="4.421875" style="5" customWidth="1"/>
    <col min="65" max="65" width="21.28125" style="5" bestFit="1" customWidth="1"/>
    <col min="66" max="66" width="3.8515625" style="5" customWidth="1"/>
    <col min="67" max="67" width="18.140625" style="5" bestFit="1" customWidth="1"/>
    <col min="68" max="16384" width="5.8515625" style="5" customWidth="1"/>
  </cols>
  <sheetData>
    <row r="1" spans="2:45" ht="16.5" customHeight="1" thickBot="1">
      <c r="B1" s="1"/>
      <c r="O1" s="4"/>
      <c r="P1" s="4"/>
      <c r="Q1" s="4"/>
      <c r="R1" s="4"/>
      <c r="S1" s="4"/>
      <c r="AS1" s="43"/>
    </row>
    <row r="2" spans="2:63" s="18" customFormat="1" ht="54.75" customHeight="1" outlineLevel="1">
      <c r="B2" s="6"/>
      <c r="C2" s="7"/>
      <c r="D2" s="8"/>
      <c r="E2" s="8"/>
      <c r="F2" s="8"/>
      <c r="G2" s="8"/>
      <c r="H2" s="8"/>
      <c r="I2" s="9"/>
      <c r="J2" s="10"/>
      <c r="K2" s="10"/>
      <c r="L2" s="10"/>
      <c r="M2" s="10"/>
      <c r="N2" s="11"/>
      <c r="O2" s="12"/>
      <c r="P2" s="13"/>
      <c r="Q2" s="13"/>
      <c r="R2" s="13"/>
      <c r="S2" s="13"/>
      <c r="T2" s="10"/>
      <c r="U2" s="10"/>
      <c r="V2" s="10"/>
      <c r="W2" s="14"/>
      <c r="X2" s="14"/>
      <c r="Y2" s="15"/>
      <c r="Z2" s="8"/>
      <c r="AA2" s="8"/>
      <c r="AB2" s="16"/>
      <c r="AC2" s="16"/>
      <c r="AD2" s="15"/>
      <c r="AE2" s="8"/>
      <c r="AF2" s="8"/>
      <c r="AG2" s="16"/>
      <c r="AH2" s="16"/>
      <c r="AI2" s="15"/>
      <c r="AJ2" s="8"/>
      <c r="AK2" s="8"/>
      <c r="AL2" s="16"/>
      <c r="AM2" s="16"/>
      <c r="AN2" s="15"/>
      <c r="AO2" s="8"/>
      <c r="AP2" s="8"/>
      <c r="AQ2" s="16"/>
      <c r="AR2" s="16"/>
      <c r="AS2" s="3"/>
      <c r="AT2" s="8"/>
      <c r="AU2" s="483"/>
      <c r="AV2" s="16"/>
      <c r="AW2" s="16"/>
      <c r="AX2" s="8"/>
      <c r="AY2" s="8"/>
      <c r="AZ2" s="16"/>
      <c r="BA2" s="16"/>
      <c r="BB2" s="8"/>
      <c r="BC2" s="8"/>
      <c r="BD2" s="16"/>
      <c r="BE2" s="16"/>
      <c r="BF2" s="16"/>
      <c r="BG2" s="8"/>
      <c r="BH2" s="8"/>
      <c r="BI2" s="16"/>
      <c r="BJ2" s="16"/>
      <c r="BK2" s="17"/>
    </row>
    <row r="3" spans="2:63" s="18" customFormat="1" ht="18" outlineLevel="1">
      <c r="B3" s="19" t="s">
        <v>2</v>
      </c>
      <c r="C3" s="20"/>
      <c r="D3" s="21"/>
      <c r="E3" s="21"/>
      <c r="F3" s="21"/>
      <c r="G3" s="21"/>
      <c r="H3" s="21"/>
      <c r="I3" s="22"/>
      <c r="J3" s="23"/>
      <c r="K3" s="23"/>
      <c r="L3" s="23"/>
      <c r="M3" s="23"/>
      <c r="N3" s="24"/>
      <c r="O3" s="25"/>
      <c r="P3" s="26"/>
      <c r="Q3" s="26"/>
      <c r="R3" s="26"/>
      <c r="S3" s="26"/>
      <c r="T3" s="23"/>
      <c r="U3" s="23"/>
      <c r="V3" s="23"/>
      <c r="W3" s="27"/>
      <c r="X3" s="27"/>
      <c r="Y3" s="28"/>
      <c r="Z3" s="21"/>
      <c r="AA3" s="21"/>
      <c r="AB3" s="29"/>
      <c r="AC3" s="29"/>
      <c r="AD3" s="28"/>
      <c r="AE3" s="21"/>
      <c r="AF3" s="21"/>
      <c r="AG3" s="29"/>
      <c r="AH3" s="29"/>
      <c r="AI3" s="28"/>
      <c r="AJ3" s="21"/>
      <c r="AK3" s="21"/>
      <c r="AL3" s="29"/>
      <c r="AM3" s="29"/>
      <c r="AN3" s="28"/>
      <c r="AO3" s="21"/>
      <c r="AP3" s="21"/>
      <c r="AQ3" s="29"/>
      <c r="AR3" s="29"/>
      <c r="AS3" s="4"/>
      <c r="BG3" s="21"/>
      <c r="BH3" s="21"/>
      <c r="BI3" s="29"/>
      <c r="BJ3" s="29"/>
      <c r="BK3" s="30"/>
    </row>
    <row r="4" spans="2:63" ht="18" outlineLevel="1">
      <c r="B4" s="348" t="s">
        <v>32</v>
      </c>
      <c r="C4" s="31"/>
      <c r="I4" s="32"/>
      <c r="J4" s="33"/>
      <c r="K4" s="33"/>
      <c r="L4" s="34"/>
      <c r="M4" s="27"/>
      <c r="N4" s="35"/>
      <c r="O4" s="36"/>
      <c r="P4" s="37"/>
      <c r="Q4" s="37"/>
      <c r="R4" s="37"/>
      <c r="T4" s="39"/>
      <c r="U4" s="40"/>
      <c r="V4" s="40"/>
      <c r="Y4" s="41"/>
      <c r="Z4" s="21"/>
      <c r="AA4" s="21"/>
      <c r="AC4" s="38"/>
      <c r="AD4" s="41"/>
      <c r="AE4" s="21"/>
      <c r="AF4" s="21"/>
      <c r="AH4" s="38"/>
      <c r="AI4" s="41"/>
      <c r="AJ4" s="21"/>
      <c r="AK4" s="21"/>
      <c r="AN4" s="41"/>
      <c r="AO4" s="21"/>
      <c r="AP4" s="21"/>
      <c r="AT4" s="21"/>
      <c r="AU4" s="21"/>
      <c r="AV4" s="29"/>
      <c r="AW4" s="29"/>
      <c r="AX4" s="21"/>
      <c r="AY4" s="21"/>
      <c r="AZ4" s="29"/>
      <c r="BA4" s="29"/>
      <c r="BB4" s="21"/>
      <c r="BC4" s="21"/>
      <c r="BD4" s="29"/>
      <c r="BE4" s="29"/>
      <c r="BF4" s="29"/>
      <c r="BG4" s="21"/>
      <c r="BH4" s="21"/>
      <c r="BJ4" s="38" t="s">
        <v>3</v>
      </c>
      <c r="BK4" s="42">
        <v>40029</v>
      </c>
    </row>
    <row r="5" spans="2:63" ht="20.25" customHeight="1" outlineLevel="1">
      <c r="B5" s="349" t="s">
        <v>40</v>
      </c>
      <c r="I5" s="32"/>
      <c r="J5" s="33"/>
      <c r="K5" s="33"/>
      <c r="L5" s="34"/>
      <c r="M5" s="27"/>
      <c r="N5" s="35"/>
      <c r="O5" s="36"/>
      <c r="P5" s="37"/>
      <c r="Q5" s="37"/>
      <c r="R5" s="37"/>
      <c r="T5" s="39"/>
      <c r="U5" s="40"/>
      <c r="V5" s="40"/>
      <c r="Y5" s="41"/>
      <c r="Z5" s="21"/>
      <c r="AA5" s="21"/>
      <c r="AC5" s="38"/>
      <c r="AD5" s="41"/>
      <c r="AE5" s="21"/>
      <c r="AF5" s="21"/>
      <c r="AH5" s="38"/>
      <c r="AI5" s="41"/>
      <c r="AJ5" s="21"/>
      <c r="AK5" s="21"/>
      <c r="AN5" s="41"/>
      <c r="AO5" s="21"/>
      <c r="AP5" s="21"/>
      <c r="AS5" s="4"/>
      <c r="AT5" s="21"/>
      <c r="AU5" s="21"/>
      <c r="AW5" s="4"/>
      <c r="AX5" s="21"/>
      <c r="AY5" s="21"/>
      <c r="BB5" s="21"/>
      <c r="BC5" s="21"/>
      <c r="BG5" s="21"/>
      <c r="BH5" s="21"/>
      <c r="BJ5" s="38"/>
      <c r="BK5" s="42"/>
    </row>
    <row r="6" spans="2:63" ht="18" outlineLevel="1">
      <c r="B6" s="396" t="s">
        <v>41</v>
      </c>
      <c r="C6" s="227"/>
      <c r="D6" s="4"/>
      <c r="E6" s="4"/>
      <c r="F6" s="4"/>
      <c r="G6" s="4"/>
      <c r="H6" s="4"/>
      <c r="I6" s="394"/>
      <c r="J6" s="107"/>
      <c r="K6" s="4"/>
      <c r="L6" s="4"/>
      <c r="M6" s="4"/>
      <c r="N6" s="4"/>
      <c r="O6" s="397"/>
      <c r="P6" s="47"/>
      <c r="Q6" s="47"/>
      <c r="R6" s="47"/>
      <c r="S6" s="4"/>
      <c r="T6" s="47"/>
      <c r="U6" s="4"/>
      <c r="V6" s="4"/>
      <c r="W6" s="4"/>
      <c r="X6" s="4"/>
      <c r="Y6" s="4"/>
      <c r="Z6" s="4"/>
      <c r="AA6" s="4"/>
      <c r="AB6" s="4"/>
      <c r="AC6" s="38"/>
      <c r="AD6" s="4"/>
      <c r="AE6" s="4"/>
      <c r="AF6" s="4"/>
      <c r="AG6" s="4"/>
      <c r="AH6" s="38"/>
      <c r="AI6" s="4"/>
      <c r="AJ6" s="4"/>
      <c r="AK6" s="4"/>
      <c r="AL6" s="4"/>
      <c r="AM6" s="4"/>
      <c r="AN6" s="4"/>
      <c r="AO6" s="4"/>
      <c r="AP6" s="4"/>
      <c r="AQ6" s="455"/>
      <c r="AR6" s="4"/>
      <c r="AT6" s="4"/>
      <c r="AU6" s="4"/>
      <c r="AV6" s="4"/>
      <c r="AY6" s="21"/>
      <c r="BB6" s="21"/>
      <c r="BC6" s="21"/>
      <c r="BD6" s="4"/>
      <c r="BE6" s="4"/>
      <c r="BG6" s="4"/>
      <c r="BH6" s="4"/>
      <c r="BI6" s="4"/>
      <c r="BJ6" s="38" t="s">
        <v>4</v>
      </c>
      <c r="BK6" s="395" t="s">
        <v>78</v>
      </c>
    </row>
    <row r="7" spans="2:63" ht="15" outlineLevel="1" thickBot="1">
      <c r="B7" s="340"/>
      <c r="I7" s="394"/>
      <c r="J7" s="107"/>
      <c r="K7" s="4"/>
      <c r="L7" s="4"/>
      <c r="M7" s="4"/>
      <c r="N7" s="4"/>
      <c r="O7" s="44"/>
      <c r="P7" s="45"/>
      <c r="Q7" s="47"/>
      <c r="R7" s="47"/>
      <c r="T7" s="47"/>
      <c r="U7" s="4"/>
      <c r="V7" s="4"/>
      <c r="Y7" s="43"/>
      <c r="Z7" s="43"/>
      <c r="AA7" s="43"/>
      <c r="AC7" s="46"/>
      <c r="AD7" s="43"/>
      <c r="AE7" s="43"/>
      <c r="AF7" s="43"/>
      <c r="AH7" s="46"/>
      <c r="AI7" s="43"/>
      <c r="AJ7" s="43"/>
      <c r="AK7" s="43"/>
      <c r="AN7" s="43"/>
      <c r="AO7" s="43"/>
      <c r="AP7" s="43"/>
      <c r="AS7" s="4"/>
      <c r="AY7" s="4"/>
      <c r="AZ7" s="4"/>
      <c r="BA7" s="4"/>
      <c r="BB7" s="4"/>
      <c r="BC7" s="4"/>
      <c r="BF7" s="4"/>
      <c r="BG7" s="4"/>
      <c r="BH7" s="4"/>
      <c r="BJ7" s="38"/>
      <c r="BK7" s="395"/>
    </row>
    <row r="8" spans="2:65" ht="18.75" thickBot="1">
      <c r="B8" s="48"/>
      <c r="C8" s="286">
        <v>2009</v>
      </c>
      <c r="D8" s="49"/>
      <c r="E8" s="50"/>
      <c r="F8" s="51"/>
      <c r="G8" s="51"/>
      <c r="H8" s="52"/>
      <c r="I8" s="53" t="s">
        <v>5</v>
      </c>
      <c r="J8" s="54"/>
      <c r="K8" s="54"/>
      <c r="L8" s="54"/>
      <c r="M8" s="54"/>
      <c r="N8" s="55" t="s">
        <v>6</v>
      </c>
      <c r="O8" s="56"/>
      <c r="P8" s="56"/>
      <c r="Q8" s="56"/>
      <c r="R8" s="56"/>
      <c r="S8" s="56" t="s">
        <v>6</v>
      </c>
      <c r="T8" s="53" t="s">
        <v>7</v>
      </c>
      <c r="U8" s="54"/>
      <c r="V8" s="54"/>
      <c r="W8" s="54"/>
      <c r="X8" s="54"/>
      <c r="Y8" s="55" t="s">
        <v>8</v>
      </c>
      <c r="Z8" s="57"/>
      <c r="AA8" s="57"/>
      <c r="AB8" s="57"/>
      <c r="AC8" s="57"/>
      <c r="AD8" s="55" t="s">
        <v>26</v>
      </c>
      <c r="AE8" s="57"/>
      <c r="AF8" s="57"/>
      <c r="AG8" s="57"/>
      <c r="AH8" s="57"/>
      <c r="AI8" s="55" t="s">
        <v>27</v>
      </c>
      <c r="AJ8" s="57"/>
      <c r="AK8" s="57"/>
      <c r="AL8" s="57"/>
      <c r="AM8" s="57"/>
      <c r="AN8" s="55" t="s">
        <v>28</v>
      </c>
      <c r="AO8" s="57"/>
      <c r="AP8" s="57"/>
      <c r="AQ8" s="57"/>
      <c r="AR8" s="57"/>
      <c r="AS8" s="57"/>
      <c r="AT8" s="399" t="s">
        <v>35</v>
      </c>
      <c r="AU8" s="57"/>
      <c r="AV8" s="57"/>
      <c r="AW8" s="400"/>
      <c r="AX8" s="541" t="s">
        <v>36</v>
      </c>
      <c r="AY8" s="542"/>
      <c r="AZ8" s="542"/>
      <c r="BA8" s="542"/>
      <c r="BB8" s="541" t="s">
        <v>37</v>
      </c>
      <c r="BC8" s="542"/>
      <c r="BD8" s="542"/>
      <c r="BE8" s="542"/>
      <c r="BF8" s="542"/>
      <c r="BG8" s="541" t="s">
        <v>38</v>
      </c>
      <c r="BH8" s="542"/>
      <c r="BI8" s="542"/>
      <c r="BJ8" s="543"/>
      <c r="BK8" s="58"/>
      <c r="BM8" s="59"/>
    </row>
    <row r="9" spans="2:65" ht="15" thickBot="1">
      <c r="B9" s="60"/>
      <c r="C9" s="61" t="s">
        <v>9</v>
      </c>
      <c r="D9" s="62"/>
      <c r="E9" s="62"/>
      <c r="F9" s="62"/>
      <c r="G9" s="62"/>
      <c r="H9" s="63"/>
      <c r="I9" s="64">
        <v>5</v>
      </c>
      <c r="J9" s="64">
        <v>6</v>
      </c>
      <c r="K9" s="64">
        <v>7</v>
      </c>
      <c r="L9" s="64">
        <v>8</v>
      </c>
      <c r="M9" s="65">
        <v>9</v>
      </c>
      <c r="N9" s="64">
        <v>9</v>
      </c>
      <c r="O9" s="64">
        <v>10</v>
      </c>
      <c r="P9" s="65">
        <v>11</v>
      </c>
      <c r="Q9" s="65">
        <v>12</v>
      </c>
      <c r="R9" s="65">
        <v>13</v>
      </c>
      <c r="S9" s="65">
        <v>14</v>
      </c>
      <c r="T9" s="64">
        <v>14</v>
      </c>
      <c r="U9" s="62">
        <v>15</v>
      </c>
      <c r="V9" s="62">
        <v>16</v>
      </c>
      <c r="W9" s="62">
        <v>17</v>
      </c>
      <c r="X9" s="62">
        <v>18</v>
      </c>
      <c r="Y9" s="62">
        <v>18</v>
      </c>
      <c r="Z9" s="62">
        <v>19</v>
      </c>
      <c r="AA9" s="66">
        <v>20</v>
      </c>
      <c r="AB9" s="67">
        <v>21</v>
      </c>
      <c r="AC9" s="67">
        <v>22</v>
      </c>
      <c r="AD9" s="62">
        <v>23</v>
      </c>
      <c r="AE9" s="67">
        <v>24</v>
      </c>
      <c r="AF9" s="62">
        <v>25</v>
      </c>
      <c r="AG9" s="67">
        <v>26</v>
      </c>
      <c r="AH9" s="62">
        <v>27</v>
      </c>
      <c r="AI9" s="62">
        <v>27</v>
      </c>
      <c r="AJ9" s="62">
        <v>28</v>
      </c>
      <c r="AK9" s="62">
        <v>29</v>
      </c>
      <c r="AL9" s="62">
        <v>30</v>
      </c>
      <c r="AM9" s="62">
        <v>31</v>
      </c>
      <c r="AN9" s="62">
        <v>31</v>
      </c>
      <c r="AO9" s="62">
        <v>32</v>
      </c>
      <c r="AP9" s="62">
        <v>33</v>
      </c>
      <c r="AQ9" s="62">
        <v>34</v>
      </c>
      <c r="AR9" s="62">
        <v>35</v>
      </c>
      <c r="AS9" s="67">
        <v>36</v>
      </c>
      <c r="AT9" s="62">
        <v>37</v>
      </c>
      <c r="AU9" s="62">
        <v>38</v>
      </c>
      <c r="AV9" s="62">
        <v>39</v>
      </c>
      <c r="AW9" s="62">
        <v>40</v>
      </c>
      <c r="AX9" s="62">
        <v>41</v>
      </c>
      <c r="AY9" s="62">
        <v>42</v>
      </c>
      <c r="AZ9" s="62">
        <v>43</v>
      </c>
      <c r="BA9" s="67">
        <v>44</v>
      </c>
      <c r="BB9" s="403">
        <v>45</v>
      </c>
      <c r="BC9" s="403">
        <v>46</v>
      </c>
      <c r="BD9" s="403">
        <v>47</v>
      </c>
      <c r="BE9" s="403">
        <v>48</v>
      </c>
      <c r="BF9" s="406">
        <v>49</v>
      </c>
      <c r="BG9" s="62">
        <v>50</v>
      </c>
      <c r="BH9" s="62">
        <v>51</v>
      </c>
      <c r="BI9" s="62">
        <v>52</v>
      </c>
      <c r="BJ9" s="62">
        <v>53</v>
      </c>
      <c r="BK9" s="68"/>
      <c r="BM9" s="59"/>
    </row>
    <row r="10" spans="2:65" ht="15" thickBot="1">
      <c r="B10" s="69"/>
      <c r="C10" s="70" t="s">
        <v>10</v>
      </c>
      <c r="D10" s="71"/>
      <c r="E10" s="71"/>
      <c r="F10" s="71"/>
      <c r="G10" s="71"/>
      <c r="H10" s="72"/>
      <c r="I10" s="73">
        <v>1</v>
      </c>
      <c r="J10" s="73">
        <v>2</v>
      </c>
      <c r="K10" s="73">
        <v>9</v>
      </c>
      <c r="L10" s="73">
        <v>16</v>
      </c>
      <c r="M10" s="73">
        <v>23</v>
      </c>
      <c r="N10" s="73">
        <v>1</v>
      </c>
      <c r="O10" s="73">
        <v>2</v>
      </c>
      <c r="P10" s="73">
        <v>9</v>
      </c>
      <c r="Q10" s="73">
        <v>16</v>
      </c>
      <c r="R10" s="73">
        <v>23</v>
      </c>
      <c r="S10" s="73">
        <v>30</v>
      </c>
      <c r="T10" s="73">
        <v>1</v>
      </c>
      <c r="U10" s="73">
        <v>6</v>
      </c>
      <c r="V10" s="238">
        <v>13</v>
      </c>
      <c r="W10" s="73">
        <v>20</v>
      </c>
      <c r="X10" s="73">
        <v>27</v>
      </c>
      <c r="Y10" s="73">
        <v>1</v>
      </c>
      <c r="Z10" s="73">
        <f>Y10+3</f>
        <v>4</v>
      </c>
      <c r="AA10" s="73">
        <f>Z10+7</f>
        <v>11</v>
      </c>
      <c r="AB10" s="73">
        <f>AA10+7</f>
        <v>18</v>
      </c>
      <c r="AC10" s="73">
        <f>AB10+7</f>
        <v>25</v>
      </c>
      <c r="AD10" s="73">
        <v>1</v>
      </c>
      <c r="AE10" s="73">
        <f>AD10+7</f>
        <v>8</v>
      </c>
      <c r="AF10" s="73">
        <f>AE10+7</f>
        <v>15</v>
      </c>
      <c r="AG10" s="73">
        <f>AF10+7</f>
        <v>22</v>
      </c>
      <c r="AH10" s="73">
        <f>AG10+7</f>
        <v>29</v>
      </c>
      <c r="AI10" s="73">
        <v>1</v>
      </c>
      <c r="AJ10" s="73">
        <f>AI10+5</f>
        <v>6</v>
      </c>
      <c r="AK10" s="73">
        <f>AJ10+7</f>
        <v>13</v>
      </c>
      <c r="AL10" s="73">
        <f>AK10+7</f>
        <v>20</v>
      </c>
      <c r="AM10" s="73">
        <f>AL10+7</f>
        <v>27</v>
      </c>
      <c r="AN10" s="73">
        <v>1</v>
      </c>
      <c r="AO10" s="73">
        <f>AN10+2</f>
        <v>3</v>
      </c>
      <c r="AP10" s="73">
        <f>AO10+7</f>
        <v>10</v>
      </c>
      <c r="AQ10" s="73">
        <f>AP10+7</f>
        <v>17</v>
      </c>
      <c r="AR10" s="73">
        <f>AQ10+7</f>
        <v>24</v>
      </c>
      <c r="AS10" s="392">
        <f>AR10+7</f>
        <v>31</v>
      </c>
      <c r="AT10" s="73">
        <v>7</v>
      </c>
      <c r="AU10" s="73">
        <f>AT10+7</f>
        <v>14</v>
      </c>
      <c r="AV10" s="73">
        <f>AU10+7</f>
        <v>21</v>
      </c>
      <c r="AW10" s="73">
        <f>AV10+7</f>
        <v>28</v>
      </c>
      <c r="AX10" s="73">
        <v>5</v>
      </c>
      <c r="AY10" s="73">
        <f>AX10+7</f>
        <v>12</v>
      </c>
      <c r="AZ10" s="73">
        <f>AY10+7</f>
        <v>19</v>
      </c>
      <c r="BA10" s="392">
        <f>AZ10+7</f>
        <v>26</v>
      </c>
      <c r="BB10" s="73">
        <v>2</v>
      </c>
      <c r="BC10" s="73">
        <f>BB10+7</f>
        <v>9</v>
      </c>
      <c r="BD10" s="73">
        <f>BC10+7</f>
        <v>16</v>
      </c>
      <c r="BE10" s="73">
        <f>BD10+7</f>
        <v>23</v>
      </c>
      <c r="BF10" s="392">
        <f>BE10+7</f>
        <v>30</v>
      </c>
      <c r="BG10" s="73">
        <v>7</v>
      </c>
      <c r="BH10" s="73">
        <f>BG10+7</f>
        <v>14</v>
      </c>
      <c r="BI10" s="73">
        <f>BH10+7</f>
        <v>21</v>
      </c>
      <c r="BJ10" s="73">
        <f>BI10+7</f>
        <v>28</v>
      </c>
      <c r="BK10" s="74"/>
      <c r="BM10" s="59"/>
    </row>
    <row r="11" spans="2:65" ht="15" hidden="1">
      <c r="B11" s="75"/>
      <c r="C11" s="283" t="s">
        <v>39</v>
      </c>
      <c r="D11" s="76"/>
      <c r="E11" s="77"/>
      <c r="F11" s="77"/>
      <c r="G11" s="77"/>
      <c r="H11" s="77"/>
      <c r="I11" s="79"/>
      <c r="J11" s="80"/>
      <c r="K11" s="80"/>
      <c r="L11" s="80"/>
      <c r="M11" s="81"/>
      <c r="N11" s="78"/>
      <c r="O11" s="77"/>
      <c r="P11" s="77"/>
      <c r="Q11" s="77"/>
      <c r="R11" s="77"/>
      <c r="S11" s="279"/>
      <c r="T11" s="306"/>
      <c r="U11" s="307"/>
      <c r="V11" s="307"/>
      <c r="W11" s="307"/>
      <c r="X11" s="307"/>
      <c r="Y11" s="350"/>
      <c r="Z11" s="308"/>
      <c r="AA11" s="308"/>
      <c r="AB11" s="308"/>
      <c r="AC11" s="308"/>
      <c r="AD11" s="350"/>
      <c r="AE11" s="77"/>
      <c r="AF11" s="77"/>
      <c r="AG11" s="77"/>
      <c r="AH11" s="77"/>
      <c r="AI11" s="76"/>
      <c r="AJ11" s="77"/>
      <c r="AK11" s="77"/>
      <c r="AL11" s="77"/>
      <c r="AM11" s="77"/>
      <c r="AN11" s="480"/>
      <c r="AO11" s="407"/>
      <c r="AP11" s="407"/>
      <c r="AQ11" s="407"/>
      <c r="AR11" s="407"/>
      <c r="AS11" s="407"/>
      <c r="AT11" s="412">
        <v>1866.9994664606124</v>
      </c>
      <c r="AU11" s="407"/>
      <c r="AV11" s="407"/>
      <c r="AW11" s="408"/>
      <c r="AX11" s="441">
        <v>2198.937983638369</v>
      </c>
      <c r="AY11" s="444"/>
      <c r="AZ11" s="444"/>
      <c r="BA11" s="444"/>
      <c r="BB11" s="441">
        <v>2039.7961189430055</v>
      </c>
      <c r="BC11" s="440"/>
      <c r="BD11" s="440"/>
      <c r="BE11" s="440"/>
      <c r="BF11" s="440"/>
      <c r="BG11" s="481">
        <v>1664.6058859446182</v>
      </c>
      <c r="BH11" s="442"/>
      <c r="BI11" s="442"/>
      <c r="BJ11" s="409"/>
      <c r="BK11" s="479"/>
      <c r="BM11" s="59"/>
    </row>
    <row r="12" spans="2:65" ht="12.75" customHeight="1" hidden="1">
      <c r="B12" s="75"/>
      <c r="C12" s="283" t="s">
        <v>68</v>
      </c>
      <c r="D12" s="76"/>
      <c r="E12" s="77"/>
      <c r="F12" s="77"/>
      <c r="G12" s="77"/>
      <c r="H12" s="77"/>
      <c r="I12" s="79"/>
      <c r="J12" s="80"/>
      <c r="K12" s="80"/>
      <c r="L12" s="80"/>
      <c r="M12" s="80"/>
      <c r="N12" s="78"/>
      <c r="O12" s="77"/>
      <c r="P12" s="77"/>
      <c r="Q12" s="77"/>
      <c r="R12" s="77"/>
      <c r="S12" s="77"/>
      <c r="T12" s="306"/>
      <c r="U12" s="307"/>
      <c r="V12" s="307"/>
      <c r="W12" s="307"/>
      <c r="X12" s="307"/>
      <c r="Y12" s="350"/>
      <c r="Z12" s="308"/>
      <c r="AA12" s="308"/>
      <c r="AB12" s="308"/>
      <c r="AC12" s="308"/>
      <c r="AD12" s="350"/>
      <c r="AE12" s="77"/>
      <c r="AF12" s="77"/>
      <c r="AG12" s="77"/>
      <c r="AH12" s="77"/>
      <c r="AI12" s="76"/>
      <c r="AJ12" s="77"/>
      <c r="AK12" s="77"/>
      <c r="AL12" s="77"/>
      <c r="AM12" s="77"/>
      <c r="AN12" s="411"/>
      <c r="AO12" s="407"/>
      <c r="AP12" s="407"/>
      <c r="AQ12" s="407"/>
      <c r="AR12" s="407"/>
      <c r="AS12" s="407"/>
      <c r="AT12" s="412">
        <v>1680.2995198145513</v>
      </c>
      <c r="AU12" s="407"/>
      <c r="AV12" s="407"/>
      <c r="AW12" s="408"/>
      <c r="AX12" s="441">
        <v>1979.0441852745323</v>
      </c>
      <c r="AY12" s="444"/>
      <c r="AZ12" s="444"/>
      <c r="BA12" s="444"/>
      <c r="BB12" s="441">
        <v>1835.8165070487048</v>
      </c>
      <c r="BC12" s="440"/>
      <c r="BD12" s="440"/>
      <c r="BE12" s="440"/>
      <c r="BF12" s="440"/>
      <c r="BG12" s="443">
        <v>1498.1452973501566</v>
      </c>
      <c r="BH12" s="440"/>
      <c r="BI12" s="440"/>
      <c r="BJ12" s="410"/>
      <c r="BK12" s="479"/>
      <c r="BM12" s="59"/>
    </row>
    <row r="13" spans="2:65" ht="15" hidden="1">
      <c r="B13" s="75"/>
      <c r="C13" s="283" t="s">
        <v>46</v>
      </c>
      <c r="D13" s="76"/>
      <c r="E13" s="77"/>
      <c r="F13" s="77"/>
      <c r="G13" s="77"/>
      <c r="H13" s="77"/>
      <c r="I13" s="79"/>
      <c r="J13" s="80"/>
      <c r="K13" s="80"/>
      <c r="L13" s="80"/>
      <c r="M13" s="80"/>
      <c r="N13" s="78"/>
      <c r="O13" s="77"/>
      <c r="P13" s="77"/>
      <c r="Q13" s="77"/>
      <c r="R13" s="77"/>
      <c r="S13" s="77"/>
      <c r="T13" s="306"/>
      <c r="U13" s="307"/>
      <c r="V13" s="307"/>
      <c r="W13" s="307"/>
      <c r="X13" s="307"/>
      <c r="Y13" s="350"/>
      <c r="Z13" s="308"/>
      <c r="AA13" s="308"/>
      <c r="AB13" s="308"/>
      <c r="AC13" s="308"/>
      <c r="AD13" s="350"/>
      <c r="AE13" s="77"/>
      <c r="AF13" s="77"/>
      <c r="AG13" s="77"/>
      <c r="AH13" s="77"/>
      <c r="AI13" s="76"/>
      <c r="AJ13" s="77"/>
      <c r="AK13" s="77"/>
      <c r="AL13" s="77"/>
      <c r="AM13" s="77"/>
      <c r="AN13" s="411"/>
      <c r="AO13" s="407"/>
      <c r="AP13" s="407"/>
      <c r="AQ13" s="407"/>
      <c r="AR13" s="407"/>
      <c r="AS13" s="407"/>
      <c r="AT13" s="412">
        <v>1306.8996265224291</v>
      </c>
      <c r="AU13" s="407"/>
      <c r="AV13" s="407"/>
      <c r="AW13" s="408"/>
      <c r="AX13" s="444">
        <v>1539.2565885468582</v>
      </c>
      <c r="AY13" s="445"/>
      <c r="AZ13" s="445"/>
      <c r="BA13" s="445"/>
      <c r="BB13" s="441">
        <v>1427.8572832601037</v>
      </c>
      <c r="BC13" s="407"/>
      <c r="BD13" s="407"/>
      <c r="BE13" s="407"/>
      <c r="BF13" s="407"/>
      <c r="BG13" s="412">
        <v>1165.2241201612328</v>
      </c>
      <c r="BH13" s="407"/>
      <c r="BI13" s="407"/>
      <c r="BJ13" s="410"/>
      <c r="BK13" s="479"/>
      <c r="BM13" s="59"/>
    </row>
    <row r="14" spans="2:65" ht="15" hidden="1">
      <c r="B14" s="75"/>
      <c r="C14" s="478"/>
      <c r="D14" s="76"/>
      <c r="E14" s="77"/>
      <c r="F14" s="77"/>
      <c r="G14" s="77"/>
      <c r="H14" s="77"/>
      <c r="I14" s="79"/>
      <c r="J14" s="80"/>
      <c r="K14" s="80"/>
      <c r="L14" s="80"/>
      <c r="M14" s="80"/>
      <c r="N14" s="78"/>
      <c r="O14" s="77"/>
      <c r="P14" s="77"/>
      <c r="Q14" s="77"/>
      <c r="R14" s="77"/>
      <c r="S14" s="77"/>
      <c r="T14" s="306"/>
      <c r="U14" s="307"/>
      <c r="V14" s="307"/>
      <c r="W14" s="307"/>
      <c r="X14" s="307"/>
      <c r="Y14" s="350"/>
      <c r="Z14" s="308"/>
      <c r="AA14" s="308"/>
      <c r="AB14" s="308"/>
      <c r="AC14" s="308"/>
      <c r="AD14" s="350"/>
      <c r="AE14" s="77"/>
      <c r="AF14" s="77"/>
      <c r="AG14" s="77"/>
      <c r="AH14" s="77"/>
      <c r="AI14" s="76"/>
      <c r="AJ14" s="77"/>
      <c r="AK14" s="77"/>
      <c r="AL14" s="77"/>
      <c r="AM14" s="77"/>
      <c r="AN14" s="411"/>
      <c r="AO14" s="407"/>
      <c r="AP14" s="407"/>
      <c r="AQ14" s="407"/>
      <c r="AR14" s="407"/>
      <c r="AS14" s="407"/>
      <c r="AT14" s="412"/>
      <c r="AU14" s="407"/>
      <c r="AV14" s="407"/>
      <c r="AW14" s="408"/>
      <c r="AX14" s="444"/>
      <c r="AY14" s="445"/>
      <c r="AZ14" s="445"/>
      <c r="BA14" s="445"/>
      <c r="BB14" s="441"/>
      <c r="BC14" s="407"/>
      <c r="BD14" s="407"/>
      <c r="BE14" s="407"/>
      <c r="BF14" s="407"/>
      <c r="BG14" s="412"/>
      <c r="BH14" s="407"/>
      <c r="BI14" s="407"/>
      <c r="BJ14" s="410"/>
      <c r="BK14" s="479"/>
      <c r="BM14" s="59"/>
    </row>
    <row r="15" spans="2:65" s="95" customFormat="1" ht="14.25">
      <c r="B15" s="82" t="s">
        <v>34</v>
      </c>
      <c r="C15" s="83"/>
      <c r="D15" s="84"/>
      <c r="E15" s="85"/>
      <c r="F15" s="85"/>
      <c r="G15" s="85"/>
      <c r="H15" s="86"/>
      <c r="I15" s="84"/>
      <c r="J15" s="87"/>
      <c r="K15" s="85"/>
      <c r="L15" s="88"/>
      <c r="M15" s="85"/>
      <c r="N15" s="84"/>
      <c r="O15" s="85"/>
      <c r="P15" s="85"/>
      <c r="Q15" s="85"/>
      <c r="R15" s="85"/>
      <c r="S15" s="85"/>
      <c r="T15" s="84"/>
      <c r="U15" s="85"/>
      <c r="V15" s="89"/>
      <c r="W15" s="90"/>
      <c r="X15" s="90"/>
      <c r="Y15" s="91"/>
      <c r="Z15" s="90"/>
      <c r="AA15" s="85"/>
      <c r="AB15" s="85"/>
      <c r="AC15" s="86"/>
      <c r="AD15" s="91"/>
      <c r="AE15" s="90"/>
      <c r="AF15" s="85"/>
      <c r="AG15" s="85"/>
      <c r="AH15" s="86"/>
      <c r="AI15" s="91"/>
      <c r="AJ15" s="90"/>
      <c r="AK15" s="85"/>
      <c r="AL15" s="85"/>
      <c r="AM15" s="86"/>
      <c r="AN15" s="91"/>
      <c r="AO15" s="90"/>
      <c r="AP15" s="85"/>
      <c r="AQ15" s="85"/>
      <c r="AR15" s="85"/>
      <c r="AS15" s="85"/>
      <c r="AT15" s="91"/>
      <c r="AU15" s="85"/>
      <c r="AV15" s="85"/>
      <c r="AW15" s="86"/>
      <c r="AX15" s="90"/>
      <c r="AY15" s="85"/>
      <c r="AZ15" s="85"/>
      <c r="BA15" s="85"/>
      <c r="BB15" s="91"/>
      <c r="BC15" s="85"/>
      <c r="BD15" s="85"/>
      <c r="BE15" s="85"/>
      <c r="BF15" s="85"/>
      <c r="BG15" s="91"/>
      <c r="BH15" s="85"/>
      <c r="BI15" s="85"/>
      <c r="BJ15" s="86"/>
      <c r="BK15" s="92" t="s">
        <v>11</v>
      </c>
      <c r="BL15" s="93"/>
      <c r="BM15" s="94"/>
    </row>
    <row r="16" spans="2:65" s="95" customFormat="1" ht="14.25" outlineLevel="2">
      <c r="B16" s="96"/>
      <c r="C16" s="287" t="s">
        <v>29</v>
      </c>
      <c r="D16" s="97"/>
      <c r="E16" s="98"/>
      <c r="F16" s="99"/>
      <c r="G16" s="99"/>
      <c r="H16" s="100"/>
      <c r="I16" s="101"/>
      <c r="J16" s="102"/>
      <c r="K16" s="102"/>
      <c r="L16" s="102"/>
      <c r="M16" s="103"/>
      <c r="N16" s="271"/>
      <c r="O16" s="252"/>
      <c r="P16" s="252"/>
      <c r="Q16" s="253"/>
      <c r="R16" s="278"/>
      <c r="S16" s="272"/>
      <c r="T16" s="254"/>
      <c r="U16" s="255"/>
      <c r="V16" s="255"/>
      <c r="W16" s="105"/>
      <c r="X16" s="105"/>
      <c r="Y16" s="97"/>
      <c r="Z16" s="255"/>
      <c r="AA16" s="255"/>
      <c r="AB16" s="105"/>
      <c r="AC16" s="356"/>
      <c r="AD16" s="357"/>
      <c r="AE16" s="255"/>
      <c r="AF16" s="255"/>
      <c r="AG16" s="105"/>
      <c r="AH16" s="105"/>
      <c r="AI16" s="97"/>
      <c r="AJ16" s="255"/>
      <c r="AK16" s="255"/>
      <c r="AL16" s="105"/>
      <c r="AM16" s="105"/>
      <c r="AN16" s="97"/>
      <c r="AO16" s="255"/>
      <c r="AP16" s="255"/>
      <c r="AQ16" s="255"/>
      <c r="AR16" s="255"/>
      <c r="AS16" s="467"/>
      <c r="AT16" s="97"/>
      <c r="AU16" s="466">
        <v>240</v>
      </c>
      <c r="AV16" s="466">
        <v>240</v>
      </c>
      <c r="AW16" s="491"/>
      <c r="AX16" s="489"/>
      <c r="AY16" s="255"/>
      <c r="AZ16" s="433">
        <v>220</v>
      </c>
      <c r="BA16" s="105"/>
      <c r="BB16" s="97"/>
      <c r="BC16" s="432">
        <v>220</v>
      </c>
      <c r="BE16" s="100"/>
      <c r="BF16" s="432">
        <v>220</v>
      </c>
      <c r="BG16" s="97"/>
      <c r="BH16" s="255"/>
      <c r="BI16" s="105"/>
      <c r="BJ16" s="356"/>
      <c r="BK16" s="343">
        <f>SUM(AT16:BJ16)</f>
        <v>1140</v>
      </c>
      <c r="BL16" s="94"/>
      <c r="BM16" s="106"/>
    </row>
    <row r="17" spans="2:65" s="95" customFormat="1" ht="14.25" outlineLevel="2">
      <c r="B17" s="96"/>
      <c r="C17" s="287" t="s">
        <v>31</v>
      </c>
      <c r="D17" s="328"/>
      <c r="E17" s="329"/>
      <c r="F17" s="321"/>
      <c r="G17" s="321"/>
      <c r="H17" s="330"/>
      <c r="I17" s="320"/>
      <c r="J17" s="331"/>
      <c r="K17" s="331"/>
      <c r="L17" s="331"/>
      <c r="M17" s="332"/>
      <c r="N17" s="333"/>
      <c r="O17" s="334"/>
      <c r="P17" s="334"/>
      <c r="Q17" s="335"/>
      <c r="R17" s="351"/>
      <c r="S17" s="352"/>
      <c r="T17" s="101"/>
      <c r="U17" s="99"/>
      <c r="V17" s="99"/>
      <c r="W17" s="100"/>
      <c r="X17" s="100"/>
      <c r="Y17" s="353"/>
      <c r="Z17" s="99"/>
      <c r="AA17" s="99"/>
      <c r="AB17" s="100"/>
      <c r="AC17" s="342"/>
      <c r="AD17" s="98"/>
      <c r="AE17" s="99"/>
      <c r="AF17" s="99"/>
      <c r="AG17" s="100"/>
      <c r="AH17" s="100"/>
      <c r="AI17" s="353"/>
      <c r="AJ17" s="99"/>
      <c r="AK17" s="99"/>
      <c r="AL17" s="100"/>
      <c r="AM17" s="100"/>
      <c r="AN17" s="353"/>
      <c r="AO17" s="99"/>
      <c r="AP17" s="99"/>
      <c r="AQ17" s="99"/>
      <c r="AR17" s="99"/>
      <c r="AS17" s="467"/>
      <c r="AT17" s="353"/>
      <c r="AU17" s="100"/>
      <c r="AV17" s="477"/>
      <c r="AW17" s="490">
        <v>240</v>
      </c>
      <c r="AX17" s="468">
        <v>210</v>
      </c>
      <c r="AY17" s="339"/>
      <c r="BA17" s="433">
        <v>230</v>
      </c>
      <c r="BB17" s="493"/>
      <c r="BC17" s="99"/>
      <c r="BD17" s="433">
        <v>240</v>
      </c>
      <c r="BE17" s="99"/>
      <c r="BG17" s="433">
        <v>240</v>
      </c>
      <c r="BH17" s="339"/>
      <c r="BI17" s="100"/>
      <c r="BJ17" s="342"/>
      <c r="BK17" s="338">
        <f>SUM(AN17:BJ17)</f>
        <v>1160</v>
      </c>
      <c r="BL17" s="94"/>
      <c r="BM17" s="106"/>
    </row>
    <row r="18" spans="2:65" s="95" customFormat="1" ht="14.25" outlineLevel="2">
      <c r="B18" s="96"/>
      <c r="C18" s="261" t="s">
        <v>30</v>
      </c>
      <c r="D18" s="328"/>
      <c r="E18" s="329"/>
      <c r="F18" s="321"/>
      <c r="G18" s="321"/>
      <c r="H18" s="330"/>
      <c r="I18" s="320"/>
      <c r="J18" s="331"/>
      <c r="K18" s="331"/>
      <c r="L18" s="331"/>
      <c r="M18" s="332"/>
      <c r="N18" s="341"/>
      <c r="O18" s="321"/>
      <c r="P18" s="321"/>
      <c r="Q18" s="330"/>
      <c r="R18" s="329"/>
      <c r="S18" s="330"/>
      <c r="T18" s="320"/>
      <c r="U18" s="321"/>
      <c r="V18" s="321"/>
      <c r="W18" s="322"/>
      <c r="X18" s="322"/>
      <c r="Y18" s="374"/>
      <c r="Z18" s="99"/>
      <c r="AA18" s="99"/>
      <c r="AB18" s="100"/>
      <c r="AC18" s="342"/>
      <c r="AD18" s="98"/>
      <c r="AE18" s="99"/>
      <c r="AF18" s="339"/>
      <c r="AG18" s="330"/>
      <c r="AH18" s="330"/>
      <c r="AI18" s="328"/>
      <c r="AJ18" s="321"/>
      <c r="AK18" s="339"/>
      <c r="AL18" s="330"/>
      <c r="AM18" s="330"/>
      <c r="AN18" s="353"/>
      <c r="AO18" s="99"/>
      <c r="AP18" s="339"/>
      <c r="AQ18" s="99"/>
      <c r="AR18" s="99"/>
      <c r="AS18" s="467"/>
      <c r="AT18" s="353"/>
      <c r="AU18" s="536" t="s">
        <v>79</v>
      </c>
      <c r="AV18" s="531"/>
      <c r="AW18" s="460"/>
      <c r="AX18" s="460"/>
      <c r="AY18" s="532"/>
      <c r="AZ18" s="536" t="s">
        <v>80</v>
      </c>
      <c r="BA18" s="530"/>
      <c r="BB18" s="533"/>
      <c r="BC18" s="536" t="s">
        <v>81</v>
      </c>
      <c r="BD18" s="530"/>
      <c r="BE18" s="534"/>
      <c r="BF18" s="536" t="s">
        <v>82</v>
      </c>
      <c r="BG18" s="530"/>
      <c r="BH18" s="535"/>
      <c r="BI18" s="528"/>
      <c r="BJ18" s="529"/>
      <c r="BK18" s="338"/>
      <c r="BL18" s="94"/>
      <c r="BM18" s="106"/>
    </row>
    <row r="19" spans="2:65" s="95" customFormat="1" ht="14.25" outlineLevel="2">
      <c r="B19" s="96"/>
      <c r="C19" s="261"/>
      <c r="D19" s="328"/>
      <c r="E19" s="329"/>
      <c r="F19" s="321"/>
      <c r="G19" s="321"/>
      <c r="H19" s="330"/>
      <c r="I19" s="320"/>
      <c r="J19" s="331"/>
      <c r="K19" s="331"/>
      <c r="L19" s="331"/>
      <c r="M19" s="332"/>
      <c r="N19" s="341"/>
      <c r="O19" s="321"/>
      <c r="P19" s="321"/>
      <c r="Q19" s="330"/>
      <c r="R19" s="329"/>
      <c r="S19" s="330"/>
      <c r="T19" s="320"/>
      <c r="U19" s="330"/>
      <c r="V19" s="321"/>
      <c r="W19" s="330"/>
      <c r="X19" s="322"/>
      <c r="Y19" s="374"/>
      <c r="Z19" s="99"/>
      <c r="AA19" s="99"/>
      <c r="AB19" s="100"/>
      <c r="AC19" s="100"/>
      <c r="AD19" s="98"/>
      <c r="AE19" s="99"/>
      <c r="AF19" s="321"/>
      <c r="AG19" s="330"/>
      <c r="AH19" s="330"/>
      <c r="AI19" s="328"/>
      <c r="AJ19" s="321"/>
      <c r="AK19" s="339"/>
      <c r="AL19" s="330"/>
      <c r="AM19" s="330"/>
      <c r="AN19" s="353"/>
      <c r="AO19" s="99"/>
      <c r="AP19" s="339"/>
      <c r="AQ19" s="339"/>
      <c r="AR19" s="339"/>
      <c r="AS19" s="469"/>
      <c r="AT19" s="473"/>
      <c r="AU19" s="470"/>
      <c r="AV19" s="470"/>
      <c r="AW19" s="459"/>
      <c r="AX19" s="353"/>
      <c r="AY19" s="99"/>
      <c r="AZ19" s="100"/>
      <c r="BA19" s="100"/>
      <c r="BB19" s="353"/>
      <c r="BC19" s="339"/>
      <c r="BD19" s="471"/>
      <c r="BE19" s="176"/>
      <c r="BF19" s="472"/>
      <c r="BG19" s="474"/>
      <c r="BH19" s="339"/>
      <c r="BI19" s="100"/>
      <c r="BJ19" s="342"/>
      <c r="BK19" s="338"/>
      <c r="BL19" s="94"/>
      <c r="BM19" s="106"/>
    </row>
    <row r="20" spans="1:65" s="95" customFormat="1" ht="15" outlineLevel="1" thickBot="1">
      <c r="A20" s="108"/>
      <c r="B20" s="110"/>
      <c r="C20" s="265"/>
      <c r="D20" s="196"/>
      <c r="E20" s="248"/>
      <c r="F20" s="204"/>
      <c r="G20" s="204"/>
      <c r="H20" s="205"/>
      <c r="I20" s="240"/>
      <c r="J20" s="241"/>
      <c r="K20" s="241"/>
      <c r="L20" s="241"/>
      <c r="M20" s="235"/>
      <c r="N20" s="249"/>
      <c r="O20" s="264"/>
      <c r="P20" s="264"/>
      <c r="Q20" s="264"/>
      <c r="R20" s="264"/>
      <c r="S20" s="275"/>
      <c r="T20" s="172"/>
      <c r="U20" s="173"/>
      <c r="V20" s="197"/>
      <c r="W20" s="197"/>
      <c r="X20" s="174"/>
      <c r="Y20" s="195"/>
      <c r="Z20" s="166"/>
      <c r="AA20" s="176"/>
      <c r="AB20" s="173"/>
      <c r="AC20" s="173"/>
      <c r="AD20" s="195"/>
      <c r="AE20" s="166"/>
      <c r="AF20" s="298"/>
      <c r="AG20" s="301"/>
      <c r="AH20" s="302"/>
      <c r="AI20" s="175"/>
      <c r="AJ20" s="177"/>
      <c r="AK20" s="177"/>
      <c r="AL20" s="177"/>
      <c r="AM20" s="178"/>
      <c r="AN20" s="175"/>
      <c r="AO20" s="177"/>
      <c r="AP20" s="177"/>
      <c r="AQ20" s="457"/>
      <c r="AR20" s="457"/>
      <c r="AS20" s="458"/>
      <c r="AT20" s="456"/>
      <c r="AU20" s="177"/>
      <c r="AV20" s="177"/>
      <c r="AW20" s="178"/>
      <c r="AX20" s="177"/>
      <c r="AY20" s="177"/>
      <c r="AZ20" s="177"/>
      <c r="BA20" s="391"/>
      <c r="BB20" s="175"/>
      <c r="BC20" s="177"/>
      <c r="BD20" s="177"/>
      <c r="BE20" s="177"/>
      <c r="BF20" s="391"/>
      <c r="BG20" s="175"/>
      <c r="BH20" s="177"/>
      <c r="BI20" s="177"/>
      <c r="BJ20" s="178"/>
      <c r="BK20" s="344"/>
      <c r="BL20" s="149"/>
      <c r="BM20" s="149"/>
    </row>
    <row r="21" spans="1:65" s="123" customFormat="1" ht="15" outlineLevel="2" thickBot="1">
      <c r="A21" s="111"/>
      <c r="B21" s="112"/>
      <c r="C21" s="113" t="s">
        <v>12</v>
      </c>
      <c r="D21" s="114" t="e">
        <f>SUM(#REF!)</f>
        <v>#REF!</v>
      </c>
      <c r="E21" s="115"/>
      <c r="F21" s="116"/>
      <c r="G21" s="116"/>
      <c r="H21" s="117"/>
      <c r="I21" s="118"/>
      <c r="J21" s="116"/>
      <c r="K21" s="116" t="e">
        <f>#REF!</f>
        <v>#REF!</v>
      </c>
      <c r="L21" s="116" t="e">
        <f>#REF!</f>
        <v>#REF!</v>
      </c>
      <c r="M21" s="119" t="e">
        <f>#REF!</f>
        <v>#REF!</v>
      </c>
      <c r="N21" s="118" t="e">
        <f>#REF!</f>
        <v>#REF!</v>
      </c>
      <c r="O21" s="116" t="e">
        <f>#REF!</f>
        <v>#REF!</v>
      </c>
      <c r="P21" s="116" t="e">
        <f>#REF!</f>
        <v>#REF!</v>
      </c>
      <c r="Q21" s="117" t="e">
        <f>#REF!</f>
        <v>#REF!</v>
      </c>
      <c r="R21" s="323">
        <f aca="true" t="shared" si="0" ref="R21:AM21">SUM(R16)</f>
        <v>0</v>
      </c>
      <c r="S21" s="325">
        <f t="shared" si="0"/>
        <v>0</v>
      </c>
      <c r="T21" s="323">
        <f t="shared" si="0"/>
        <v>0</v>
      </c>
      <c r="U21" s="326">
        <f t="shared" si="0"/>
        <v>0</v>
      </c>
      <c r="V21" s="326">
        <f t="shared" si="0"/>
        <v>0</v>
      </c>
      <c r="W21" s="326">
        <f t="shared" si="0"/>
        <v>0</v>
      </c>
      <c r="X21" s="325">
        <f t="shared" si="0"/>
        <v>0</v>
      </c>
      <c r="Y21" s="118">
        <f>SUM(Y16)</f>
        <v>0</v>
      </c>
      <c r="Z21" s="116">
        <f>SUM(Z16:Z17)</f>
        <v>0</v>
      </c>
      <c r="AA21" s="116">
        <f>SUM(AA16:AA17)</f>
        <v>0</v>
      </c>
      <c r="AB21" s="116">
        <f>SUM(AB16:AB17)</f>
        <v>0</v>
      </c>
      <c r="AC21" s="273">
        <f>SUM(AC16:AC17)</f>
        <v>0</v>
      </c>
      <c r="AD21" s="361">
        <f>SUM(AD17)</f>
        <v>0</v>
      </c>
      <c r="AE21" s="360">
        <f>SUM(AE16:AE17)</f>
        <v>0</v>
      </c>
      <c r="AF21" s="360"/>
      <c r="AG21" s="360"/>
      <c r="AH21" s="362">
        <f t="shared" si="0"/>
        <v>0</v>
      </c>
      <c r="AI21" s="323">
        <f t="shared" si="0"/>
        <v>0</v>
      </c>
      <c r="AJ21" s="326">
        <f t="shared" si="0"/>
        <v>0</v>
      </c>
      <c r="AK21" s="326">
        <f t="shared" si="0"/>
        <v>0</v>
      </c>
      <c r="AL21" s="324">
        <f t="shared" si="0"/>
        <v>0</v>
      </c>
      <c r="AM21" s="327">
        <f t="shared" si="0"/>
        <v>0</v>
      </c>
      <c r="AN21" s="323">
        <f aca="true" t="shared" si="1" ref="AN21:AV21">SUM(AN16:AN17)</f>
        <v>0</v>
      </c>
      <c r="AO21" s="326">
        <f t="shared" si="1"/>
        <v>0</v>
      </c>
      <c r="AP21" s="326">
        <f t="shared" si="1"/>
        <v>0</v>
      </c>
      <c r="AQ21" s="324">
        <f t="shared" si="1"/>
        <v>0</v>
      </c>
      <c r="AR21" s="324">
        <f t="shared" si="1"/>
        <v>0</v>
      </c>
      <c r="AS21" s="324">
        <f t="shared" si="1"/>
        <v>0</v>
      </c>
      <c r="AT21" s="323">
        <f t="shared" si="1"/>
        <v>0</v>
      </c>
      <c r="AU21" s="326">
        <f t="shared" si="1"/>
        <v>240</v>
      </c>
      <c r="AV21" s="326">
        <f t="shared" si="1"/>
        <v>240</v>
      </c>
      <c r="AW21" s="325">
        <f>SUM(AW17:AW17)</f>
        <v>240</v>
      </c>
      <c r="AX21" s="326">
        <f>SUM(AX16:AX17)</f>
        <v>210</v>
      </c>
      <c r="AY21" s="326">
        <f>SUM(AY16:AY17)</f>
        <v>0</v>
      </c>
      <c r="AZ21" s="326">
        <f>SUM(AZ16:AZ16)</f>
        <v>220</v>
      </c>
      <c r="BA21" s="324">
        <f aca="true" t="shared" si="2" ref="BA21:BI21">SUM(BA16:BA17)</f>
        <v>230</v>
      </c>
      <c r="BB21" s="323">
        <f t="shared" si="2"/>
        <v>0</v>
      </c>
      <c r="BC21" s="326">
        <f t="shared" si="2"/>
        <v>220</v>
      </c>
      <c r="BD21" s="324">
        <f t="shared" si="2"/>
        <v>240</v>
      </c>
      <c r="BE21" s="324">
        <f t="shared" si="2"/>
        <v>0</v>
      </c>
      <c r="BF21" s="324">
        <f t="shared" si="2"/>
        <v>220</v>
      </c>
      <c r="BG21" s="323">
        <f t="shared" si="2"/>
        <v>240</v>
      </c>
      <c r="BH21" s="326">
        <f t="shared" si="2"/>
        <v>0</v>
      </c>
      <c r="BI21" s="324">
        <f t="shared" si="2"/>
        <v>0</v>
      </c>
      <c r="BJ21" s="327">
        <f>SUM(BJ16)</f>
        <v>0</v>
      </c>
      <c r="BK21" s="120">
        <f>SUM(R21:BJ21)</f>
        <v>2300</v>
      </c>
      <c r="BL21" s="121"/>
      <c r="BM21" s="122"/>
    </row>
    <row r="22" spans="1:65" s="123" customFormat="1" ht="14.25" outlineLevel="2">
      <c r="A22" s="111"/>
      <c r="B22" s="494"/>
      <c r="C22" s="495" t="s">
        <v>75</v>
      </c>
      <c r="D22" s="496" t="e">
        <f>SUM(#REF!)</f>
        <v>#REF!</v>
      </c>
      <c r="E22" s="497"/>
      <c r="F22" s="498"/>
      <c r="G22" s="498"/>
      <c r="H22" s="499"/>
      <c r="I22" s="500" t="e">
        <f>SUM(#REF!)</f>
        <v>#REF!</v>
      </c>
      <c r="J22" s="501"/>
      <c r="K22" s="501"/>
      <c r="L22" s="501"/>
      <c r="M22" s="502"/>
      <c r="N22" s="544"/>
      <c r="O22" s="544"/>
      <c r="P22" s="544"/>
      <c r="Q22" s="544"/>
      <c r="R22" s="544"/>
      <c r="S22" s="544"/>
      <c r="T22" s="545"/>
      <c r="U22" s="544"/>
      <c r="V22" s="544"/>
      <c r="W22" s="544"/>
      <c r="X22" s="546"/>
      <c r="Y22" s="501">
        <f>SUM(Y21:AC21)</f>
        <v>0</v>
      </c>
      <c r="Z22" s="501"/>
      <c r="AA22" s="501"/>
      <c r="AB22" s="501"/>
      <c r="AC22" s="501"/>
      <c r="AD22" s="500">
        <f>SUM(AD21:AH21)</f>
        <v>0</v>
      </c>
      <c r="AE22" s="501"/>
      <c r="AF22" s="501"/>
      <c r="AG22" s="501"/>
      <c r="AH22" s="501"/>
      <c r="AI22" s="504"/>
      <c r="AJ22" s="503"/>
      <c r="AK22" s="503"/>
      <c r="AL22" s="503"/>
      <c r="AM22" s="505"/>
      <c r="AN22" s="506">
        <f>SUM(AN21:AS21)</f>
        <v>0</v>
      </c>
      <c r="AO22" s="507"/>
      <c r="AP22" s="507"/>
      <c r="AQ22" s="507"/>
      <c r="AR22" s="507"/>
      <c r="AS22" s="507"/>
      <c r="AT22" s="506">
        <f>SUM(AU16:AV16)</f>
        <v>480</v>
      </c>
      <c r="AU22" s="507"/>
      <c r="AV22" s="507"/>
      <c r="AW22" s="508"/>
      <c r="AX22" s="507">
        <f>AZ16</f>
        <v>220</v>
      </c>
      <c r="AY22" s="507"/>
      <c r="AZ22" s="507"/>
      <c r="BA22" s="507"/>
      <c r="BB22" s="506">
        <f>BC16+(BF16/7*1)</f>
        <v>251.42857142857142</v>
      </c>
      <c r="BC22" s="507"/>
      <c r="BD22" s="507"/>
      <c r="BE22" s="507"/>
      <c r="BF22" s="507"/>
      <c r="BG22" s="506">
        <f>BF16/7*6</f>
        <v>188.57142857142856</v>
      </c>
      <c r="BH22" s="507"/>
      <c r="BI22" s="507"/>
      <c r="BJ22" s="508"/>
      <c r="BK22" s="509">
        <f>SUM(N22:BJ22)</f>
        <v>1140</v>
      </c>
      <c r="BL22" s="121"/>
      <c r="BM22" s="124"/>
    </row>
    <row r="23" spans="1:65" s="123" customFormat="1" ht="15" outlineLevel="2" thickBot="1">
      <c r="A23" s="111"/>
      <c r="B23" s="510"/>
      <c r="C23" s="511" t="s">
        <v>76</v>
      </c>
      <c r="D23" s="512" t="e">
        <f>SUM(#REF!)</f>
        <v>#REF!</v>
      </c>
      <c r="E23" s="513"/>
      <c r="F23" s="514"/>
      <c r="G23" s="514"/>
      <c r="H23" s="515"/>
      <c r="I23" s="516" t="e">
        <f>SUM(#REF!)</f>
        <v>#REF!</v>
      </c>
      <c r="J23" s="517"/>
      <c r="K23" s="517"/>
      <c r="L23" s="517"/>
      <c r="M23" s="518"/>
      <c r="N23" s="538"/>
      <c r="O23" s="538"/>
      <c r="P23" s="538"/>
      <c r="Q23" s="538"/>
      <c r="R23" s="538"/>
      <c r="S23" s="538"/>
      <c r="T23" s="539"/>
      <c r="U23" s="538"/>
      <c r="V23" s="538"/>
      <c r="W23" s="538"/>
      <c r="X23" s="540"/>
      <c r="Y23" s="517">
        <f>SUM(Y22:AC22)</f>
        <v>0</v>
      </c>
      <c r="Z23" s="517"/>
      <c r="AA23" s="517"/>
      <c r="AB23" s="517"/>
      <c r="AC23" s="517"/>
      <c r="AD23" s="516">
        <f>SUM(AD22:AH22)</f>
        <v>0</v>
      </c>
      <c r="AE23" s="517"/>
      <c r="AF23" s="517"/>
      <c r="AG23" s="517"/>
      <c r="AH23" s="517"/>
      <c r="AI23" s="520"/>
      <c r="AJ23" s="519"/>
      <c r="AK23" s="519"/>
      <c r="AL23" s="519"/>
      <c r="AM23" s="521"/>
      <c r="AN23" s="522">
        <f>SUM(AN22:AS22)</f>
        <v>0</v>
      </c>
      <c r="AO23" s="523"/>
      <c r="AP23" s="523"/>
      <c r="AQ23" s="523"/>
      <c r="AR23" s="523"/>
      <c r="AS23" s="523"/>
      <c r="AT23" s="522">
        <f>AW17/7*3</f>
        <v>102.85714285714286</v>
      </c>
      <c r="AU23" s="523"/>
      <c r="AV23" s="523"/>
      <c r="AW23" s="524"/>
      <c r="AX23" s="523">
        <f>(AW17/7*4)+AX17+(BA17/7*6)</f>
        <v>544.2857142857142</v>
      </c>
      <c r="AY23" s="523"/>
      <c r="AZ23" s="523"/>
      <c r="BA23" s="523"/>
      <c r="BB23" s="522">
        <f>(BA17/7*1)+BD17</f>
        <v>272.85714285714283</v>
      </c>
      <c r="BC23" s="523"/>
      <c r="BD23" s="523"/>
      <c r="BE23" s="523"/>
      <c r="BF23" s="523"/>
      <c r="BG23" s="522">
        <f>BG17</f>
        <v>240</v>
      </c>
      <c r="BH23" s="523"/>
      <c r="BI23" s="523"/>
      <c r="BJ23" s="524"/>
      <c r="BK23" s="525">
        <f>SUM(N23:BJ23)</f>
        <v>1160</v>
      </c>
      <c r="BL23" s="121"/>
      <c r="BM23" s="124"/>
    </row>
    <row r="24" spans="1:65" s="129" customFormat="1" ht="14.25" outlineLevel="2">
      <c r="A24" s="125"/>
      <c r="B24" s="131"/>
      <c r="C24" s="476" t="s">
        <v>69</v>
      </c>
      <c r="D24" s="309"/>
      <c r="E24" s="310"/>
      <c r="F24" s="311"/>
      <c r="G24" s="311"/>
      <c r="H24" s="312"/>
      <c r="I24" s="133"/>
      <c r="J24" s="134"/>
      <c r="K24" s="313"/>
      <c r="L24" s="264"/>
      <c r="M24" s="314"/>
      <c r="N24" s="249"/>
      <c r="O24" s="264"/>
      <c r="P24" s="264"/>
      <c r="Q24" s="280"/>
      <c r="R24" s="303"/>
      <c r="S24" s="304"/>
      <c r="T24" s="305"/>
      <c r="U24" s="104"/>
      <c r="V24" s="104"/>
      <c r="W24" s="100"/>
      <c r="X24" s="355"/>
      <c r="Y24" s="354">
        <f>SUM(Z16:AC16)*Y11+SUM(Z17:AC17)*Y12</f>
        <v>0</v>
      </c>
      <c r="Z24" s="264"/>
      <c r="AA24" s="264"/>
      <c r="AB24" s="264"/>
      <c r="AC24" s="280"/>
      <c r="AD24" s="132">
        <f>AD12*SUM(AD17:AH17)</f>
        <v>0</v>
      </c>
      <c r="AE24" s="264"/>
      <c r="AF24" s="264"/>
      <c r="AG24" s="264"/>
      <c r="AH24" s="358"/>
      <c r="AI24" s="315"/>
      <c r="AJ24" s="316"/>
      <c r="AK24" s="316"/>
      <c r="AL24" s="316"/>
      <c r="AM24" s="317"/>
      <c r="AN24" s="249">
        <f>AS16*AT11</f>
        <v>0</v>
      </c>
      <c r="AO24" s="264"/>
      <c r="AP24" s="264"/>
      <c r="AQ24" s="264"/>
      <c r="AR24" s="264"/>
      <c r="AS24" s="280"/>
      <c r="AT24" s="249">
        <f>AT22*AT11</f>
        <v>896159.743901094</v>
      </c>
      <c r="AU24" s="264"/>
      <c r="AV24" s="264"/>
      <c r="AW24" s="358"/>
      <c r="AX24" s="264">
        <f>AX22*AX11</f>
        <v>483766.3564004412</v>
      </c>
      <c r="AY24" s="264"/>
      <c r="AZ24" s="264"/>
      <c r="BA24" s="280"/>
      <c r="BB24" s="249">
        <f>BB11*BB22</f>
        <v>512863.0241913842</v>
      </c>
      <c r="BC24" s="264"/>
      <c r="BD24" s="264"/>
      <c r="BE24" s="264"/>
      <c r="BF24" s="280"/>
      <c r="BG24" s="249">
        <f>BG22*BG11</f>
        <v>313897.1099209851</v>
      </c>
      <c r="BH24" s="264"/>
      <c r="BI24" s="264"/>
      <c r="BJ24" s="358"/>
      <c r="BK24" s="344">
        <f>SUM(Y24:BJ24)</f>
        <v>2206686.2344139046</v>
      </c>
      <c r="BL24" s="149"/>
      <c r="BM24" s="130"/>
    </row>
    <row r="25" spans="1:65" s="129" customFormat="1" ht="14.25" outlineLevel="2">
      <c r="A25" s="125"/>
      <c r="B25" s="131"/>
      <c r="C25" s="482" t="s">
        <v>70</v>
      </c>
      <c r="D25" s="309"/>
      <c r="E25" s="310"/>
      <c r="F25" s="311"/>
      <c r="G25" s="311"/>
      <c r="H25" s="312"/>
      <c r="I25" s="133"/>
      <c r="J25" s="134"/>
      <c r="K25" s="313"/>
      <c r="L25" s="264"/>
      <c r="M25" s="314"/>
      <c r="N25" s="249"/>
      <c r="O25" s="264"/>
      <c r="P25" s="264"/>
      <c r="Q25" s="280"/>
      <c r="R25" s="319"/>
      <c r="S25" s="304"/>
      <c r="T25" s="320"/>
      <c r="U25" s="321"/>
      <c r="V25" s="321"/>
      <c r="W25" s="322"/>
      <c r="X25" s="330"/>
      <c r="Y25" s="354"/>
      <c r="Z25" s="264"/>
      <c r="AA25" s="264"/>
      <c r="AB25" s="264"/>
      <c r="AC25" s="280"/>
      <c r="AD25" s="249"/>
      <c r="AE25" s="264"/>
      <c r="AF25" s="264"/>
      <c r="AG25" s="264"/>
      <c r="AH25" s="358"/>
      <c r="AI25" s="315"/>
      <c r="AJ25" s="316"/>
      <c r="AK25" s="316"/>
      <c r="AL25" s="316"/>
      <c r="AM25" s="317"/>
      <c r="AN25" s="249"/>
      <c r="AO25" s="264"/>
      <c r="AP25" s="264"/>
      <c r="AQ25" s="264"/>
      <c r="AR25" s="264"/>
      <c r="AS25" s="280"/>
      <c r="AT25" s="249">
        <f>AT23*AT13</f>
        <v>134423.96158516416</v>
      </c>
      <c r="AU25" s="264"/>
      <c r="AV25" s="264"/>
      <c r="AW25" s="358"/>
      <c r="AX25" s="264">
        <f>AX23*AX13</f>
        <v>837795.3717662184</v>
      </c>
      <c r="AY25" s="264"/>
      <c r="AZ25" s="264"/>
      <c r="BA25" s="280"/>
      <c r="BB25" s="249">
        <f>BB23*BB13</f>
        <v>389601.058718114</v>
      </c>
      <c r="BC25" s="264"/>
      <c r="BD25" s="264"/>
      <c r="BE25" s="264"/>
      <c r="BF25" s="280"/>
      <c r="BG25" s="249">
        <f>BG13*BG23</f>
        <v>279653.78883869585</v>
      </c>
      <c r="BH25" s="264"/>
      <c r="BI25" s="264"/>
      <c r="BJ25" s="358"/>
      <c r="BK25" s="344">
        <f>SUM(AT25:BJ25)</f>
        <v>1641474.1809081924</v>
      </c>
      <c r="BL25" s="149"/>
      <c r="BM25" s="149"/>
    </row>
    <row r="26" spans="1:65" s="129" customFormat="1" ht="15" outlineLevel="2" thickBot="1">
      <c r="A26" s="125"/>
      <c r="B26" s="131"/>
      <c r="C26" s="475"/>
      <c r="D26" s="309"/>
      <c r="E26" s="310"/>
      <c r="F26" s="311"/>
      <c r="G26" s="311"/>
      <c r="H26" s="312"/>
      <c r="I26" s="133"/>
      <c r="J26" s="134"/>
      <c r="K26" s="313"/>
      <c r="L26" s="264"/>
      <c r="M26" s="314"/>
      <c r="N26" s="249"/>
      <c r="O26" s="264"/>
      <c r="P26" s="264"/>
      <c r="Q26" s="280"/>
      <c r="R26" s="319"/>
      <c r="S26" s="304"/>
      <c r="T26" s="320"/>
      <c r="U26" s="321"/>
      <c r="V26" s="321"/>
      <c r="W26" s="322"/>
      <c r="X26" s="322"/>
      <c r="Y26" s="132"/>
      <c r="Z26" s="264"/>
      <c r="AA26" s="264"/>
      <c r="AB26" s="264"/>
      <c r="AC26" s="280"/>
      <c r="AD26" s="315"/>
      <c r="AE26" s="316"/>
      <c r="AF26" s="316"/>
      <c r="AG26" s="316"/>
      <c r="AH26" s="317"/>
      <c r="AI26" s="315"/>
      <c r="AJ26" s="316"/>
      <c r="AK26" s="316"/>
      <c r="AL26" s="316"/>
      <c r="AM26" s="317"/>
      <c r="AN26" s="249"/>
      <c r="AO26" s="264"/>
      <c r="AP26" s="264"/>
      <c r="AQ26" s="318"/>
      <c r="AR26" s="318"/>
      <c r="AS26" s="384"/>
      <c r="AT26" s="249"/>
      <c r="AU26" s="264"/>
      <c r="AV26" s="264"/>
      <c r="AW26" s="358"/>
      <c r="AX26" s="264"/>
      <c r="AY26" s="264"/>
      <c r="AZ26" s="264"/>
      <c r="BA26" s="280"/>
      <c r="BB26" s="249"/>
      <c r="BC26" s="264"/>
      <c r="BD26" s="318"/>
      <c r="BE26" s="318"/>
      <c r="BF26" s="384"/>
      <c r="BG26" s="249"/>
      <c r="BH26" s="264"/>
      <c r="BI26" s="318"/>
      <c r="BJ26" s="404"/>
      <c r="BK26" s="345"/>
      <c r="BL26" s="363"/>
      <c r="BM26" s="130"/>
    </row>
    <row r="27" spans="1:67" s="129" customFormat="1" ht="15" outlineLevel="1" thickBot="1">
      <c r="A27" s="125"/>
      <c r="B27" s="135" t="s">
        <v>24</v>
      </c>
      <c r="C27" s="136"/>
      <c r="D27" s="137"/>
      <c r="E27" s="138"/>
      <c r="F27" s="138"/>
      <c r="G27" s="138"/>
      <c r="H27" s="138"/>
      <c r="I27" s="139" t="e">
        <f>#REF!+#REF!+#REF!</f>
        <v>#REF!</v>
      </c>
      <c r="J27" s="140"/>
      <c r="K27" s="141"/>
      <c r="L27" s="140"/>
      <c r="M27" s="142"/>
      <c r="N27" s="139" t="e">
        <f>#REF!</f>
        <v>#REF!</v>
      </c>
      <c r="O27" s="140"/>
      <c r="P27" s="140"/>
      <c r="Q27" s="140"/>
      <c r="R27" s="140"/>
      <c r="S27" s="142"/>
      <c r="T27" s="139"/>
      <c r="U27" s="140"/>
      <c r="V27" s="140"/>
      <c r="W27" s="140"/>
      <c r="X27" s="142"/>
      <c r="Y27" s="285">
        <f>Y24</f>
        <v>0</v>
      </c>
      <c r="Z27" s="285"/>
      <c r="AA27" s="140"/>
      <c r="AB27" s="140"/>
      <c r="AC27" s="140"/>
      <c r="AD27" s="359">
        <f>AD24</f>
        <v>0</v>
      </c>
      <c r="AE27" s="285"/>
      <c r="AF27" s="140"/>
      <c r="AG27" s="140"/>
      <c r="AH27" s="140"/>
      <c r="AI27" s="336"/>
      <c r="AJ27" s="337"/>
      <c r="AK27" s="144"/>
      <c r="AL27" s="144"/>
      <c r="AM27" s="144"/>
      <c r="AN27" s="359">
        <f>SUM(AN24:AN24)</f>
        <v>0</v>
      </c>
      <c r="AO27" s="285"/>
      <c r="AP27" s="140"/>
      <c r="AQ27" s="140"/>
      <c r="AR27" s="140"/>
      <c r="AS27" s="140"/>
      <c r="AT27" s="359">
        <f>SUM(AT24:AW25)</f>
        <v>1030583.7054862581</v>
      </c>
      <c r="AU27" s="140"/>
      <c r="AV27" s="140"/>
      <c r="AW27" s="142"/>
      <c r="AX27" s="285">
        <f>SUM(AX24:BA26)</f>
        <v>1321561.7281666596</v>
      </c>
      <c r="AY27" s="140"/>
      <c r="AZ27" s="140"/>
      <c r="BA27" s="140"/>
      <c r="BB27" s="359">
        <f>SUM(BB24:BF26)</f>
        <v>902464.0829094981</v>
      </c>
      <c r="BC27" s="140"/>
      <c r="BD27" s="140"/>
      <c r="BE27" s="140"/>
      <c r="BF27" s="140"/>
      <c r="BG27" s="359">
        <f>SUM(BG24:BJ26)</f>
        <v>593550.898759681</v>
      </c>
      <c r="BH27" s="140"/>
      <c r="BI27" s="140"/>
      <c r="BJ27" s="142"/>
      <c r="BK27" s="148">
        <f>SUM(BK24:BK25)</f>
        <v>3848160.415322097</v>
      </c>
      <c r="BL27" s="363"/>
      <c r="BM27" s="149"/>
      <c r="BN27" s="149"/>
      <c r="BO27" s="149"/>
    </row>
    <row r="28" spans="2:65" s="95" customFormat="1" ht="15" thickBot="1">
      <c r="B28" s="201" t="s">
        <v>33</v>
      </c>
      <c r="C28" s="202"/>
      <c r="D28" s="192"/>
      <c r="E28" s="144"/>
      <c r="F28" s="144"/>
      <c r="G28" s="144"/>
      <c r="H28" s="144"/>
      <c r="I28" s="143"/>
      <c r="J28" s="199"/>
      <c r="K28" s="144"/>
      <c r="L28" s="144"/>
      <c r="M28" s="144"/>
      <c r="N28" s="234"/>
      <c r="O28" s="144"/>
      <c r="P28" s="144"/>
      <c r="Q28" s="144"/>
      <c r="R28" s="144"/>
      <c r="S28" s="233"/>
      <c r="T28" s="143"/>
      <c r="U28" s="144"/>
      <c r="V28" s="145"/>
      <c r="W28" s="145"/>
      <c r="X28" s="145"/>
      <c r="Y28" s="146"/>
      <c r="Z28" s="147"/>
      <c r="AA28" s="144"/>
      <c r="AB28" s="144"/>
      <c r="AC28" s="144"/>
      <c r="AD28" s="146"/>
      <c r="AE28" s="147"/>
      <c r="AF28" s="144"/>
      <c r="AG28" s="144"/>
      <c r="AH28" s="144"/>
      <c r="AI28" s="146"/>
      <c r="AJ28" s="147"/>
      <c r="AK28" s="144"/>
      <c r="AL28" s="144"/>
      <c r="AM28" s="144"/>
      <c r="AN28" s="146"/>
      <c r="AO28" s="147"/>
      <c r="AP28" s="144"/>
      <c r="AQ28" s="144"/>
      <c r="AR28" s="144"/>
      <c r="AS28" s="144"/>
      <c r="AT28" s="146"/>
      <c r="AU28" s="144"/>
      <c r="AV28" s="144"/>
      <c r="AW28" s="233"/>
      <c r="AX28" s="147"/>
      <c r="AY28" s="144"/>
      <c r="AZ28" s="144"/>
      <c r="BA28" s="144"/>
      <c r="BB28" s="146"/>
      <c r="BC28" s="144"/>
      <c r="BD28" s="144"/>
      <c r="BE28" s="144"/>
      <c r="BF28" s="144"/>
      <c r="BG28" s="146"/>
      <c r="BH28" s="144"/>
      <c r="BI28" s="144"/>
      <c r="BJ28" s="233"/>
      <c r="BK28" s="148"/>
      <c r="BL28" s="149"/>
      <c r="BM28" s="149"/>
    </row>
    <row r="29" spans="1:65" s="95" customFormat="1" ht="14.25" collapsed="1">
      <c r="A29" s="108"/>
      <c r="B29" s="96"/>
      <c r="C29" s="364" t="s">
        <v>29</v>
      </c>
      <c r="D29" s="203"/>
      <c r="E29" s="204"/>
      <c r="F29" s="204"/>
      <c r="G29" s="204"/>
      <c r="H29" s="205"/>
      <c r="I29" s="206"/>
      <c r="J29" s="166"/>
      <c r="K29" s="166"/>
      <c r="L29" s="166"/>
      <c r="M29" s="171"/>
      <c r="N29" s="260"/>
      <c r="O29" s="242"/>
      <c r="P29" s="242"/>
      <c r="Q29" s="281"/>
      <c r="R29" s="282"/>
      <c r="S29" s="247"/>
      <c r="T29" s="172"/>
      <c r="U29" s="173"/>
      <c r="V29" s="262"/>
      <c r="W29" s="262"/>
      <c r="X29" s="174"/>
      <c r="Y29" s="195"/>
      <c r="Z29" s="166"/>
      <c r="AA29" s="176"/>
      <c r="AB29" s="173"/>
      <c r="AC29" s="372"/>
      <c r="AD29" s="375"/>
      <c r="AE29" s="376"/>
      <c r="AF29" s="173"/>
      <c r="AG29" s="173"/>
      <c r="AH29" s="173"/>
      <c r="AI29" s="195"/>
      <c r="AJ29" s="244"/>
      <c r="AK29" s="244"/>
      <c r="AL29" s="244"/>
      <c r="AM29" s="245"/>
      <c r="AN29" s="243"/>
      <c r="AO29" s="244"/>
      <c r="AP29" s="244"/>
      <c r="AQ29" s="244"/>
      <c r="AR29" s="244"/>
      <c r="AS29" s="390"/>
      <c r="AT29" s="243"/>
      <c r="AU29" s="464" t="e">
        <f>#REF!</f>
        <v>#REF!</v>
      </c>
      <c r="AV29" s="431" t="e">
        <f>#REF!</f>
        <v>#REF!</v>
      </c>
      <c r="AW29" s="431" t="e">
        <f>#REF!</f>
        <v>#REF!</v>
      </c>
      <c r="AX29" s="243"/>
      <c r="AY29" s="464" t="e">
        <f>#REF!</f>
        <v>#REF!</v>
      </c>
      <c r="AZ29" s="431" t="e">
        <f>#REF!</f>
        <v>#REF!</v>
      </c>
      <c r="BA29" s="485"/>
      <c r="BB29" s="465" t="e">
        <f>#REF!</f>
        <v>#REF!</v>
      </c>
      <c r="BC29" s="464" t="e">
        <f>#REF!</f>
        <v>#REF!</v>
      </c>
      <c r="BD29" s="244"/>
      <c r="BE29" s="430" t="e">
        <f>#REF!</f>
        <v>#REF!</v>
      </c>
      <c r="BF29" s="430" t="e">
        <f>#REF!</f>
        <v>#REF!</v>
      </c>
      <c r="BG29" s="243"/>
      <c r="BH29" s="244"/>
      <c r="BI29" s="244"/>
      <c r="BJ29" s="245"/>
      <c r="BK29" s="373" t="e">
        <f>SUM(AU29:BJ29)</f>
        <v>#REF!</v>
      </c>
      <c r="BL29" s="149"/>
      <c r="BM29" s="149"/>
    </row>
    <row r="30" spans="1:65" s="189" customFormat="1" ht="14.25">
      <c r="A30" s="179"/>
      <c r="B30" s="193"/>
      <c r="C30" s="261" t="s">
        <v>30</v>
      </c>
      <c r="D30" s="207"/>
      <c r="E30" s="166"/>
      <c r="F30" s="166"/>
      <c r="G30" s="166"/>
      <c r="H30" s="171"/>
      <c r="I30" s="170"/>
      <c r="J30" s="166"/>
      <c r="K30" s="166"/>
      <c r="L30" s="166"/>
      <c r="M30" s="171"/>
      <c r="N30" s="172"/>
      <c r="O30" s="174"/>
      <c r="P30" s="174"/>
      <c r="Q30" s="173"/>
      <c r="R30" s="172"/>
      <c r="S30" s="247"/>
      <c r="T30" s="172"/>
      <c r="U30" s="173"/>
      <c r="V30" s="174"/>
      <c r="W30" s="174"/>
      <c r="X30" s="174"/>
      <c r="Y30" s="195"/>
      <c r="Z30" s="166"/>
      <c r="AA30" s="176"/>
      <c r="AB30" s="173"/>
      <c r="AC30" s="247"/>
      <c r="AD30" s="370"/>
      <c r="AE30" s="369"/>
      <c r="AF30" s="173"/>
      <c r="AG30" s="173"/>
      <c r="AH30" s="173"/>
      <c r="AI30" s="195"/>
      <c r="AJ30" s="174"/>
      <c r="AK30" s="109"/>
      <c r="AL30" s="173"/>
      <c r="AM30" s="173"/>
      <c r="AN30" s="268"/>
      <c r="AO30" s="174"/>
      <c r="AP30" s="174"/>
      <c r="AQ30" s="174"/>
      <c r="AR30" s="174"/>
      <c r="AS30" s="247"/>
      <c r="AU30" s="463" t="s">
        <v>71</v>
      </c>
      <c r="AV30" s="414"/>
      <c r="AW30" s="414"/>
      <c r="AX30" s="388"/>
      <c r="AY30" s="484" t="s">
        <v>65</v>
      </c>
      <c r="AZ30" s="438"/>
      <c r="BA30" s="486"/>
      <c r="BB30" s="488" t="s">
        <v>66</v>
      </c>
      <c r="BC30" s="487"/>
      <c r="BD30" s="173"/>
      <c r="BE30" s="413" t="s">
        <v>67</v>
      </c>
      <c r="BF30" s="414"/>
      <c r="BG30" s="172"/>
      <c r="BH30" s="176"/>
      <c r="BI30" s="171"/>
      <c r="BJ30" s="275"/>
      <c r="BK30" s="344">
        <f>SUM(AD30:AH30)</f>
        <v>0</v>
      </c>
      <c r="BL30" s="149"/>
      <c r="BM30" s="149"/>
    </row>
    <row r="31" spans="1:65" s="189" customFormat="1" ht="15" thickBot="1">
      <c r="A31" s="179"/>
      <c r="B31" s="180"/>
      <c r="C31" s="270"/>
      <c r="D31" s="181"/>
      <c r="E31" s="183"/>
      <c r="F31" s="183"/>
      <c r="G31" s="183"/>
      <c r="H31" s="184"/>
      <c r="I31" s="170"/>
      <c r="J31" s="166"/>
      <c r="K31" s="166"/>
      <c r="L31" s="166"/>
      <c r="M31" s="171"/>
      <c r="N31" s="181"/>
      <c r="O31" s="183"/>
      <c r="P31" s="183"/>
      <c r="Q31" s="184"/>
      <c r="R31" s="181"/>
      <c r="S31" s="236"/>
      <c r="T31" s="185"/>
      <c r="V31" s="183"/>
      <c r="W31" s="183"/>
      <c r="X31" s="183"/>
      <c r="Y31" s="237"/>
      <c r="Z31" s="183"/>
      <c r="AA31" s="183"/>
      <c r="AB31" s="183"/>
      <c r="AC31" s="187"/>
      <c r="AD31" s="371"/>
      <c r="AE31" s="183"/>
      <c r="AF31" s="183"/>
      <c r="AG31" s="183"/>
      <c r="AH31" s="187"/>
      <c r="AI31" s="237"/>
      <c r="AJ31" s="183"/>
      <c r="AK31" s="183"/>
      <c r="AL31" s="183"/>
      <c r="AM31" s="187"/>
      <c r="AN31" s="237"/>
      <c r="AO31" s="183"/>
      <c r="AP31" s="183"/>
      <c r="AQ31" s="183"/>
      <c r="AR31" s="183"/>
      <c r="AS31" s="184"/>
      <c r="AT31" s="181"/>
      <c r="AU31" s="183"/>
      <c r="AV31" s="183"/>
      <c r="AW31" s="439"/>
      <c r="AX31" s="181"/>
      <c r="AY31" s="183"/>
      <c r="AZ31" s="183"/>
      <c r="BA31" s="184"/>
      <c r="BB31" s="181"/>
      <c r="BC31" s="183"/>
      <c r="BD31" s="183"/>
      <c r="BE31" s="183"/>
      <c r="BF31" s="184"/>
      <c r="BG31" s="181"/>
      <c r="BH31" s="183"/>
      <c r="BI31" s="183"/>
      <c r="BJ31" s="236"/>
      <c r="BK31" s="345"/>
      <c r="BL31" s="149"/>
      <c r="BM31" s="149"/>
    </row>
    <row r="32" spans="1:65" s="129" customFormat="1" ht="15" thickBot="1">
      <c r="A32" s="125"/>
      <c r="B32" s="190" t="s">
        <v>22</v>
      </c>
      <c r="C32" s="136"/>
      <c r="D32" s="192"/>
      <c r="E32" s="144"/>
      <c r="F32" s="144"/>
      <c r="G32" s="144"/>
      <c r="H32" s="144"/>
      <c r="I32" s="208"/>
      <c r="J32" s="209"/>
      <c r="K32" s="210"/>
      <c r="L32" s="210"/>
      <c r="M32" s="210"/>
      <c r="N32" s="139">
        <f>SUM(N29:S29)</f>
        <v>0</v>
      </c>
      <c r="O32" s="140"/>
      <c r="P32" s="140"/>
      <c r="Q32" s="140"/>
      <c r="R32" s="140"/>
      <c r="S32" s="142"/>
      <c r="T32" s="139">
        <f>SUM(T29:U29)</f>
        <v>0</v>
      </c>
      <c r="U32" s="140"/>
      <c r="V32" s="140"/>
      <c r="W32" s="140"/>
      <c r="X32" s="142"/>
      <c r="Y32" s="139">
        <f>SUM(X29:AC29)</f>
        <v>0</v>
      </c>
      <c r="Z32" s="140"/>
      <c r="AA32" s="140"/>
      <c r="AB32" s="140"/>
      <c r="AC32" s="142"/>
      <c r="AD32" s="139" t="e">
        <f>SUM(#REF!)</f>
        <v>#REF!</v>
      </c>
      <c r="AE32" s="140"/>
      <c r="AF32" s="140"/>
      <c r="AG32" s="140"/>
      <c r="AH32" s="142"/>
      <c r="AI32" s="146"/>
      <c r="AJ32" s="147"/>
      <c r="AK32" s="144"/>
      <c r="AL32" s="144"/>
      <c r="AM32" s="144"/>
      <c r="AN32" s="359"/>
      <c r="AO32" s="140"/>
      <c r="AP32" s="140"/>
      <c r="AQ32" s="140"/>
      <c r="AR32" s="285"/>
      <c r="AS32" s="140"/>
      <c r="AT32" s="359" t="e">
        <f>#REF!</f>
        <v>#REF!</v>
      </c>
      <c r="AU32" s="140"/>
      <c r="AV32" s="140"/>
      <c r="AW32" s="142"/>
      <c r="AX32" s="285" t="e">
        <f>#REF!</f>
        <v>#REF!</v>
      </c>
      <c r="AY32" s="140"/>
      <c r="AZ32" s="140"/>
      <c r="BA32" s="140"/>
      <c r="BB32" s="359" t="e">
        <f>#REF!</f>
        <v>#REF!</v>
      </c>
      <c r="BC32" s="140"/>
      <c r="BD32" s="140"/>
      <c r="BE32" s="140"/>
      <c r="BF32" s="140"/>
      <c r="BG32" s="359" t="e">
        <f>#REF!</f>
        <v>#REF!</v>
      </c>
      <c r="BH32" s="140"/>
      <c r="BI32" s="140"/>
      <c r="BJ32" s="140"/>
      <c r="BK32" s="148" t="e">
        <f>SUM(AN32:BJ32)</f>
        <v>#REF!</v>
      </c>
      <c r="BL32" s="149"/>
      <c r="BM32" s="149"/>
    </row>
    <row r="33" spans="2:65" s="95" customFormat="1" ht="15" outlineLevel="1" collapsed="1" thickBot="1">
      <c r="B33" s="150" t="s">
        <v>0</v>
      </c>
      <c r="C33" s="151"/>
      <c r="D33" s="152"/>
      <c r="E33" s="153"/>
      <c r="F33" s="153"/>
      <c r="G33" s="153"/>
      <c r="H33" s="153"/>
      <c r="I33" s="152"/>
      <c r="J33" s="154"/>
      <c r="K33" s="153"/>
      <c r="L33" s="153"/>
      <c r="M33" s="144"/>
      <c r="N33" s="234"/>
      <c r="O33" s="144"/>
      <c r="P33" s="144"/>
      <c r="Q33" s="144"/>
      <c r="R33" s="144"/>
      <c r="S33" s="233"/>
      <c r="T33" s="143"/>
      <c r="U33" s="144"/>
      <c r="V33" s="145"/>
      <c r="W33" s="145"/>
      <c r="X33" s="155"/>
      <c r="Y33" s="146"/>
      <c r="Z33" s="147"/>
      <c r="AA33" s="144"/>
      <c r="AB33" s="144"/>
      <c r="AC33" s="233"/>
      <c r="AD33" s="146"/>
      <c r="AE33" s="147"/>
      <c r="AF33" s="144"/>
      <c r="AG33" s="144"/>
      <c r="AH33" s="233"/>
      <c r="AI33" s="156"/>
      <c r="AJ33" s="157"/>
      <c r="AK33" s="153"/>
      <c r="AL33" s="153"/>
      <c r="AM33" s="153"/>
      <c r="AN33" s="156"/>
      <c r="AO33" s="157"/>
      <c r="AP33" s="153"/>
      <c r="AQ33" s="153"/>
      <c r="AR33" s="153"/>
      <c r="AS33" s="153"/>
      <c r="AT33" s="156"/>
      <c r="AU33" s="153"/>
      <c r="AV33" s="153"/>
      <c r="AW33" s="402"/>
      <c r="AX33" s="157"/>
      <c r="AY33" s="153"/>
      <c r="AZ33" s="153"/>
      <c r="BA33" s="153"/>
      <c r="BB33" s="156"/>
      <c r="BC33" s="153"/>
      <c r="BD33" s="153"/>
      <c r="BE33" s="153"/>
      <c r="BF33" s="153"/>
      <c r="BG33" s="156"/>
      <c r="BH33" s="153"/>
      <c r="BI33" s="153"/>
      <c r="BJ33" s="402"/>
      <c r="BK33" s="158" t="s">
        <v>11</v>
      </c>
      <c r="BL33" s="149"/>
      <c r="BM33" s="149"/>
    </row>
    <row r="34" spans="1:65" s="95" customFormat="1" ht="14.25" outlineLevel="1">
      <c r="A34" s="108"/>
      <c r="B34" s="159"/>
      <c r="C34" s="263" t="s">
        <v>77</v>
      </c>
      <c r="D34" s="160"/>
      <c r="E34" s="161"/>
      <c r="F34" s="162"/>
      <c r="G34" s="162"/>
      <c r="H34" s="163"/>
      <c r="I34" s="164"/>
      <c r="J34" s="165"/>
      <c r="K34" s="165"/>
      <c r="L34" s="165"/>
      <c r="M34" s="235"/>
      <c r="N34" s="126"/>
      <c r="O34" s="127"/>
      <c r="P34" s="127"/>
      <c r="Q34" s="127"/>
      <c r="R34" s="127"/>
      <c r="S34" s="274"/>
      <c r="T34" s="172"/>
      <c r="U34" s="173"/>
      <c r="V34" s="262"/>
      <c r="W34" s="262"/>
      <c r="X34" s="174"/>
      <c r="Y34" s="195"/>
      <c r="Z34" s="166"/>
      <c r="AA34" s="176"/>
      <c r="AB34" s="173"/>
      <c r="AC34" s="173"/>
      <c r="AD34" s="195"/>
      <c r="AE34" s="166"/>
      <c r="AF34" s="298"/>
      <c r="AG34" s="298"/>
      <c r="AH34" s="299"/>
      <c r="AI34" s="243"/>
      <c r="AJ34" s="168"/>
      <c r="AK34" s="168"/>
      <c r="AL34" s="168"/>
      <c r="AM34" s="169"/>
      <c r="AN34" s="167"/>
      <c r="AO34" s="168"/>
      <c r="AP34" s="168"/>
      <c r="AQ34" s="461"/>
      <c r="AR34" s="461"/>
      <c r="AS34" s="462"/>
      <c r="AT34" s="526"/>
      <c r="AU34" s="461"/>
      <c r="AV34" s="461"/>
      <c r="AW34" s="527"/>
      <c r="AX34" s="461"/>
      <c r="AY34" s="461"/>
      <c r="AZ34" s="461"/>
      <c r="BA34" s="462"/>
      <c r="BB34" s="421">
        <v>100000</v>
      </c>
      <c r="BC34" s="422"/>
      <c r="BD34" s="422"/>
      <c r="BE34" s="422"/>
      <c r="BF34" s="423"/>
      <c r="BG34" s="421"/>
      <c r="BH34" s="168"/>
      <c r="BI34" s="168"/>
      <c r="BJ34" s="169"/>
      <c r="BK34" s="128">
        <f>SUM(BB34:BJ34)</f>
        <v>100000</v>
      </c>
      <c r="BL34" s="149"/>
      <c r="BM34" s="149"/>
    </row>
    <row r="35" spans="1:65" s="189" customFormat="1" ht="15" outlineLevel="1" thickBot="1">
      <c r="A35" s="179"/>
      <c r="B35" s="180"/>
      <c r="C35" s="246"/>
      <c r="D35" s="181"/>
      <c r="E35" s="182"/>
      <c r="F35" s="183"/>
      <c r="G35" s="183"/>
      <c r="H35" s="184"/>
      <c r="I35" s="170"/>
      <c r="J35" s="166"/>
      <c r="K35" s="166"/>
      <c r="L35" s="166"/>
      <c r="M35" s="171"/>
      <c r="N35" s="276"/>
      <c r="O35" s="250"/>
      <c r="P35" s="250"/>
      <c r="Q35" s="250"/>
      <c r="R35" s="250"/>
      <c r="S35" s="277"/>
      <c r="T35" s="185"/>
      <c r="U35" s="251"/>
      <c r="V35" s="183"/>
      <c r="W35" s="183"/>
      <c r="X35" s="183"/>
      <c r="Y35" s="186"/>
      <c r="Z35" s="183"/>
      <c r="AA35" s="183"/>
      <c r="AB35" s="183"/>
      <c r="AC35" s="187"/>
      <c r="AD35" s="186"/>
      <c r="AE35" s="183"/>
      <c r="AF35" s="183"/>
      <c r="AG35" s="183"/>
      <c r="AH35" s="187"/>
      <c r="AI35" s="186"/>
      <c r="AJ35" s="183"/>
      <c r="AK35" s="183"/>
      <c r="AL35" s="183"/>
      <c r="AM35" s="187"/>
      <c r="AN35" s="186"/>
      <c r="AO35" s="183"/>
      <c r="AP35" s="183"/>
      <c r="AQ35" s="183"/>
      <c r="AR35" s="183"/>
      <c r="AS35" s="184"/>
      <c r="AT35" s="181"/>
      <c r="AU35" s="183"/>
      <c r="AV35" s="183"/>
      <c r="AW35" s="187"/>
      <c r="AX35" s="183"/>
      <c r="AY35" s="183"/>
      <c r="AZ35" s="183"/>
      <c r="BA35" s="184"/>
      <c r="BB35" s="181"/>
      <c r="BC35" s="183"/>
      <c r="BD35" s="183"/>
      <c r="BE35" s="183"/>
      <c r="BF35" s="184"/>
      <c r="BG35" s="181"/>
      <c r="BH35" s="183"/>
      <c r="BI35" s="183"/>
      <c r="BJ35" s="236"/>
      <c r="BK35" s="188">
        <f>SUM(D35:H35)</f>
        <v>0</v>
      </c>
      <c r="BL35" s="149"/>
      <c r="BM35" s="149"/>
    </row>
    <row r="36" spans="1:65" s="129" customFormat="1" ht="15" outlineLevel="1" thickBot="1">
      <c r="A36" s="125"/>
      <c r="B36" s="190" t="s">
        <v>18</v>
      </c>
      <c r="C36" s="191"/>
      <c r="D36" s="192"/>
      <c r="E36" s="144"/>
      <c r="F36" s="144"/>
      <c r="G36" s="144"/>
      <c r="H36" s="144"/>
      <c r="I36" s="139"/>
      <c r="J36" s="140"/>
      <c r="K36" s="140"/>
      <c r="L36" s="140"/>
      <c r="M36" s="140"/>
      <c r="N36" s="139">
        <f>SUM(N34:S35)</f>
        <v>0</v>
      </c>
      <c r="O36" s="140"/>
      <c r="P36" s="140"/>
      <c r="Q36" s="140"/>
      <c r="R36" s="140"/>
      <c r="S36" s="142"/>
      <c r="T36" s="139">
        <f>SUM(T34:X35)</f>
        <v>0</v>
      </c>
      <c r="U36" s="210"/>
      <c r="V36" s="210"/>
      <c r="W36" s="210"/>
      <c r="X36" s="210"/>
      <c r="Y36" s="266">
        <f>SUM(Y34:AC35)</f>
        <v>0</v>
      </c>
      <c r="Z36" s="257"/>
      <c r="AA36" s="210"/>
      <c r="AB36" s="210"/>
      <c r="AC36" s="210"/>
      <c r="AD36" s="266">
        <f>SUM(AD34:AH35)</f>
        <v>0</v>
      </c>
      <c r="AE36" s="267"/>
      <c r="AF36" s="140"/>
      <c r="AG36" s="140"/>
      <c r="AH36" s="210"/>
      <c r="AI36" s="258"/>
      <c r="AJ36" s="259"/>
      <c r="AK36" s="144"/>
      <c r="AL36" s="144"/>
      <c r="AM36" s="144"/>
      <c r="AN36" s="266">
        <f>AQ34/4</f>
        <v>0</v>
      </c>
      <c r="AO36" s="285"/>
      <c r="AP36" s="140"/>
      <c r="AQ36" s="140"/>
      <c r="AR36" s="140"/>
      <c r="AS36" s="140"/>
      <c r="AT36" s="266"/>
      <c r="AU36" s="285"/>
      <c r="AV36" s="140"/>
      <c r="AW36" s="140"/>
      <c r="AX36" s="266"/>
      <c r="AY36" s="285"/>
      <c r="AZ36" s="140"/>
      <c r="BA36" s="140"/>
      <c r="BB36" s="266"/>
      <c r="BC36" s="285"/>
      <c r="BD36" s="140"/>
      <c r="BE36" s="140"/>
      <c r="BF36" s="140"/>
      <c r="BG36" s="266"/>
      <c r="BH36" s="285"/>
      <c r="BI36" s="140"/>
      <c r="BJ36" s="140"/>
      <c r="BK36" s="148">
        <f>SUM(BK34:BK35)</f>
        <v>100000</v>
      </c>
      <c r="BL36" s="149"/>
      <c r="BM36" s="149"/>
    </row>
    <row r="37" spans="2:65" s="95" customFormat="1" ht="15" thickBot="1">
      <c r="B37" s="201" t="s">
        <v>1</v>
      </c>
      <c r="C37" s="202"/>
      <c r="D37" s="192"/>
      <c r="E37" s="144"/>
      <c r="F37" s="144"/>
      <c r="G37" s="144"/>
      <c r="H37" s="144"/>
      <c r="I37" s="143"/>
      <c r="J37" s="199"/>
      <c r="K37" s="144"/>
      <c r="L37" s="144"/>
      <c r="M37" s="144"/>
      <c r="N37" s="234"/>
      <c r="O37" s="144"/>
      <c r="P37" s="144"/>
      <c r="Q37" s="144"/>
      <c r="R37" s="144"/>
      <c r="S37" s="233"/>
      <c r="T37" s="143"/>
      <c r="U37" s="144"/>
      <c r="V37" s="145"/>
      <c r="W37" s="145"/>
      <c r="X37" s="145"/>
      <c r="Y37" s="146"/>
      <c r="Z37" s="147"/>
      <c r="AA37" s="144"/>
      <c r="AB37" s="144"/>
      <c r="AC37" s="233"/>
      <c r="AD37" s="146"/>
      <c r="AE37" s="147"/>
      <c r="AF37" s="144"/>
      <c r="AG37" s="144"/>
      <c r="AH37" s="233"/>
      <c r="AI37" s="146"/>
      <c r="AJ37" s="147"/>
      <c r="AK37" s="144"/>
      <c r="AL37" s="144"/>
      <c r="AM37" s="233"/>
      <c r="AN37" s="146"/>
      <c r="AO37" s="147"/>
      <c r="AP37" s="144"/>
      <c r="AQ37" s="144"/>
      <c r="AR37" s="144"/>
      <c r="AS37" s="144"/>
      <c r="AT37" s="146"/>
      <c r="AU37" s="144"/>
      <c r="AV37" s="144"/>
      <c r="AW37" s="233"/>
      <c r="AX37" s="147"/>
      <c r="AY37" s="144"/>
      <c r="AZ37" s="144"/>
      <c r="BA37" s="144"/>
      <c r="BB37" s="146"/>
      <c r="BC37" s="144"/>
      <c r="BD37" s="144"/>
      <c r="BE37" s="144"/>
      <c r="BF37" s="144"/>
      <c r="BG37" s="146"/>
      <c r="BH37" s="144"/>
      <c r="BI37" s="144"/>
      <c r="BJ37" s="233"/>
      <c r="BK37" s="148"/>
      <c r="BL37" s="149"/>
      <c r="BM37" s="149"/>
    </row>
    <row r="38" spans="1:65" s="95" customFormat="1" ht="14.25">
      <c r="A38" s="108"/>
      <c r="B38" s="110"/>
      <c r="C38" s="107" t="s">
        <v>43</v>
      </c>
      <c r="D38" s="203"/>
      <c r="E38" s="204"/>
      <c r="F38" s="204"/>
      <c r="G38" s="204"/>
      <c r="H38" s="205"/>
      <c r="I38" s="240"/>
      <c r="J38" s="241"/>
      <c r="K38" s="241"/>
      <c r="L38" s="241"/>
      <c r="M38" s="235"/>
      <c r="N38" s="240"/>
      <c r="O38" s="241"/>
      <c r="P38" s="241"/>
      <c r="Q38" s="235"/>
      <c r="R38" s="296"/>
      <c r="S38" s="300"/>
      <c r="T38" s="424"/>
      <c r="U38" s="425"/>
      <c r="V38" s="297"/>
      <c r="W38" s="297"/>
      <c r="X38" s="426"/>
      <c r="Y38" s="388"/>
      <c r="Z38" s="241"/>
      <c r="AA38" s="365"/>
      <c r="AB38" s="383"/>
      <c r="AC38" s="385"/>
      <c r="AD38" s="386"/>
      <c r="AE38" s="387"/>
      <c r="AF38" s="383"/>
      <c r="AG38" s="383"/>
      <c r="AH38" s="383"/>
      <c r="AI38" s="388"/>
      <c r="AJ38" s="366"/>
      <c r="AK38" s="366"/>
      <c r="AL38" s="366"/>
      <c r="AM38" s="389"/>
      <c r="AN38" s="368"/>
      <c r="AO38" s="366"/>
      <c r="AP38" s="366"/>
      <c r="AQ38" s="366"/>
      <c r="AR38" s="366"/>
      <c r="AS38" s="245"/>
      <c r="AT38" s="537" t="e">
        <f>#REF!/3</f>
        <v>#REF!</v>
      </c>
      <c r="AU38" s="492"/>
      <c r="AV38" s="417"/>
      <c r="AW38" s="427"/>
      <c r="AX38" s="416" t="e">
        <f>#REF!/3</f>
        <v>#REF!</v>
      </c>
      <c r="AY38" s="417"/>
      <c r="AZ38" s="417"/>
      <c r="BA38" s="428"/>
      <c r="BB38" s="416" t="e">
        <f>#REF!/3</f>
        <v>#REF!</v>
      </c>
      <c r="BC38" s="417"/>
      <c r="BD38" s="417"/>
      <c r="BE38" s="417"/>
      <c r="BF38" s="428"/>
      <c r="BG38" s="368"/>
      <c r="BH38" s="366"/>
      <c r="BI38" s="366"/>
      <c r="BJ38" s="389"/>
      <c r="BK38" s="344" t="e">
        <f>SUM(AA38:BF38)</f>
        <v>#REF!</v>
      </c>
      <c r="BM38" s="149"/>
    </row>
    <row r="39" spans="1:65" s="95" customFormat="1" ht="14.25">
      <c r="A39" s="108"/>
      <c r="B39" s="110"/>
      <c r="C39" s="107" t="s">
        <v>42</v>
      </c>
      <c r="D39" s="203"/>
      <c r="E39" s="204"/>
      <c r="F39" s="204"/>
      <c r="G39" s="204"/>
      <c r="H39" s="205"/>
      <c r="I39" s="240"/>
      <c r="J39" s="241"/>
      <c r="K39" s="241"/>
      <c r="L39" s="241"/>
      <c r="M39" s="235"/>
      <c r="N39" s="240"/>
      <c r="O39" s="241"/>
      <c r="P39" s="241"/>
      <c r="Q39" s="235"/>
      <c r="R39" s="296"/>
      <c r="S39" s="300"/>
      <c r="T39" s="424"/>
      <c r="U39" s="425"/>
      <c r="V39" s="297"/>
      <c r="W39" s="297"/>
      <c r="X39" s="426"/>
      <c r="Y39" s="388"/>
      <c r="Z39" s="241"/>
      <c r="AA39" s="365"/>
      <c r="AB39" s="383"/>
      <c r="AC39" s="385"/>
      <c r="AD39" s="386"/>
      <c r="AE39" s="387"/>
      <c r="AF39" s="383"/>
      <c r="AG39" s="383"/>
      <c r="AH39" s="383"/>
      <c r="AI39" s="388"/>
      <c r="AJ39" s="366"/>
      <c r="AK39" s="366"/>
      <c r="AL39" s="366"/>
      <c r="AM39" s="389"/>
      <c r="AN39" s="368"/>
      <c r="AO39" s="366"/>
      <c r="AP39" s="366"/>
      <c r="AQ39" s="366"/>
      <c r="AR39" s="366"/>
      <c r="AS39" s="389"/>
      <c r="AT39" s="416" t="e">
        <f>(#REF!+#REF!)/3</f>
        <v>#REF!</v>
      </c>
      <c r="AU39" s="417"/>
      <c r="AV39" s="417"/>
      <c r="AW39" s="427"/>
      <c r="AX39" s="417" t="e">
        <f>(#REF!+#REF!)/3</f>
        <v>#REF!</v>
      </c>
      <c r="AY39" s="417"/>
      <c r="AZ39" s="417"/>
      <c r="BA39" s="428"/>
      <c r="BB39" s="416" t="e">
        <f>(#REF!+#REF!)/3</f>
        <v>#REF!</v>
      </c>
      <c r="BC39" s="417"/>
      <c r="BD39" s="417"/>
      <c r="BE39" s="417"/>
      <c r="BF39" s="428"/>
      <c r="BG39" s="368"/>
      <c r="BH39" s="366"/>
      <c r="BI39" s="366"/>
      <c r="BJ39" s="389"/>
      <c r="BK39" s="344" t="e">
        <f>SUM(AA39:BF39)</f>
        <v>#REF!</v>
      </c>
      <c r="BM39" s="149"/>
    </row>
    <row r="40" spans="1:65" s="189" customFormat="1" ht="15" thickBot="1">
      <c r="A40" s="179"/>
      <c r="B40" s="200"/>
      <c r="C40" s="107"/>
      <c r="D40" s="181"/>
      <c r="E40" s="182"/>
      <c r="F40" s="183"/>
      <c r="G40" s="183"/>
      <c r="H40" s="184"/>
      <c r="I40" s="181"/>
      <c r="J40" s="183"/>
      <c r="K40" s="183"/>
      <c r="L40" s="166"/>
      <c r="M40" s="171"/>
      <c r="N40" s="170"/>
      <c r="O40" s="166"/>
      <c r="P40" s="183"/>
      <c r="Q40" s="184"/>
      <c r="R40" s="288"/>
      <c r="S40" s="289"/>
      <c r="T40" s="290"/>
      <c r="U40" s="291"/>
      <c r="V40" s="292"/>
      <c r="W40" s="292"/>
      <c r="X40" s="292"/>
      <c r="Y40" s="293"/>
      <c r="Z40" s="294"/>
      <c r="AA40" s="294"/>
      <c r="AB40" s="294"/>
      <c r="AC40" s="295"/>
      <c r="AD40" s="293"/>
      <c r="AE40" s="294"/>
      <c r="AF40" s="294"/>
      <c r="AG40" s="294"/>
      <c r="AH40" s="295"/>
      <c r="AI40" s="293"/>
      <c r="AJ40" s="294"/>
      <c r="AK40" s="294"/>
      <c r="AL40" s="294"/>
      <c r="AM40" s="295"/>
      <c r="AN40" s="293"/>
      <c r="AO40" s="294"/>
      <c r="AP40" s="294"/>
      <c r="AQ40" s="294"/>
      <c r="AR40" s="294"/>
      <c r="AS40" s="405"/>
      <c r="AT40" s="401"/>
      <c r="AU40" s="294"/>
      <c r="AV40" s="294"/>
      <c r="AW40" s="295"/>
      <c r="AX40" s="294"/>
      <c r="AY40" s="294"/>
      <c r="AZ40" s="294"/>
      <c r="BA40" s="398"/>
      <c r="BB40" s="401"/>
      <c r="BC40" s="294"/>
      <c r="BD40" s="294"/>
      <c r="BE40" s="294"/>
      <c r="BF40" s="398"/>
      <c r="BG40" s="401"/>
      <c r="BH40" s="294"/>
      <c r="BI40" s="294"/>
      <c r="BJ40" s="405"/>
      <c r="BK40" s="346"/>
      <c r="BL40" s="149"/>
      <c r="BM40" s="149"/>
    </row>
    <row r="41" spans="1:65" s="129" customFormat="1" ht="15" thickBot="1">
      <c r="A41" s="125"/>
      <c r="B41" s="190" t="s">
        <v>21</v>
      </c>
      <c r="C41" s="191"/>
      <c r="D41" s="192"/>
      <c r="E41" s="144"/>
      <c r="F41" s="144"/>
      <c r="G41" s="144"/>
      <c r="H41" s="144"/>
      <c r="I41" s="139" t="e">
        <f>#REF!</f>
        <v>#REF!</v>
      </c>
      <c r="J41" s="140"/>
      <c r="K41" s="140"/>
      <c r="L41" s="140"/>
      <c r="M41" s="140"/>
      <c r="N41" s="139"/>
      <c r="O41" s="140"/>
      <c r="P41" s="140"/>
      <c r="Q41" s="140"/>
      <c r="R41" s="139"/>
      <c r="S41" s="142"/>
      <c r="T41" s="139">
        <f>SUM(S39:X40)</f>
        <v>0</v>
      </c>
      <c r="U41" s="140"/>
      <c r="V41" s="140"/>
      <c r="W41" s="140"/>
      <c r="X41" s="140"/>
      <c r="Y41" s="266">
        <f>SUM(Y39:AC40)</f>
        <v>0</v>
      </c>
      <c r="Z41" s="267"/>
      <c r="AA41" s="140"/>
      <c r="AB41" s="140"/>
      <c r="AC41" s="140"/>
      <c r="AD41" s="266">
        <f>SUM(AD39:AH40)</f>
        <v>0</v>
      </c>
      <c r="AE41" s="267"/>
      <c r="AF41" s="140"/>
      <c r="AG41" s="140"/>
      <c r="AH41" s="140"/>
      <c r="AI41" s="266">
        <f>SUM(AI39:AM40)</f>
        <v>0</v>
      </c>
      <c r="AJ41" s="267"/>
      <c r="AK41" s="140"/>
      <c r="AL41" s="140"/>
      <c r="AM41" s="140"/>
      <c r="AN41" s="418"/>
      <c r="AO41" s="429"/>
      <c r="AP41" s="419"/>
      <c r="AQ41" s="419"/>
      <c r="AR41" s="419"/>
      <c r="AS41" s="419"/>
      <c r="AT41" s="266" t="e">
        <f>AT39+AT38</f>
        <v>#REF!</v>
      </c>
      <c r="AU41" s="140"/>
      <c r="AV41" s="140"/>
      <c r="AW41" s="142"/>
      <c r="AX41" s="267" t="e">
        <f>AX39+AX38</f>
        <v>#REF!</v>
      </c>
      <c r="AY41" s="140"/>
      <c r="AZ41" s="140"/>
      <c r="BA41" s="140"/>
      <c r="BB41" s="266" t="e">
        <f>BB39+BB38</f>
        <v>#REF!</v>
      </c>
      <c r="BC41" s="140"/>
      <c r="BD41" s="140"/>
      <c r="BE41" s="140"/>
      <c r="BF41" s="140"/>
      <c r="BG41" s="418"/>
      <c r="BH41" s="419"/>
      <c r="BI41" s="419"/>
      <c r="BJ41" s="420"/>
      <c r="BK41" s="148" t="e">
        <f>SUM(BK38:BK40)</f>
        <v>#REF!</v>
      </c>
      <c r="BL41" s="149"/>
      <c r="BM41" s="149"/>
    </row>
    <row r="42" spans="2:65" s="95" customFormat="1" ht="15.75" hidden="1" outlineLevel="1" thickBot="1">
      <c r="B42" s="201" t="s">
        <v>19</v>
      </c>
      <c r="C42" s="202"/>
      <c r="D42" s="143"/>
      <c r="E42" s="144"/>
      <c r="F42" s="144"/>
      <c r="G42" s="144"/>
      <c r="H42" s="144"/>
      <c r="I42" s="143"/>
      <c r="J42" s="199"/>
      <c r="K42" s="144"/>
      <c r="L42" s="144"/>
      <c r="M42" s="144"/>
      <c r="N42" s="234"/>
      <c r="O42" s="144"/>
      <c r="P42" s="143"/>
      <c r="Q42" s="144"/>
      <c r="R42" s="144"/>
      <c r="S42" s="144"/>
      <c r="T42" s="143"/>
      <c r="U42" s="144"/>
      <c r="V42" s="145"/>
      <c r="W42" s="147"/>
      <c r="X42" s="147"/>
      <c r="Y42" s="146"/>
      <c r="Z42" s="147"/>
      <c r="AA42" s="144"/>
      <c r="AB42" s="144"/>
      <c r="AC42" s="144"/>
      <c r="AD42" s="146"/>
      <c r="AE42" s="147"/>
      <c r="AF42" s="144"/>
      <c r="AG42" s="144"/>
      <c r="AH42" s="144"/>
      <c r="AI42" s="146"/>
      <c r="AJ42" s="147"/>
      <c r="AK42" s="144"/>
      <c r="AL42" s="144"/>
      <c r="AM42" s="144"/>
      <c r="AN42" s="146"/>
      <c r="AO42" s="147"/>
      <c r="AP42" s="144"/>
      <c r="AQ42" s="144"/>
      <c r="AR42" s="144"/>
      <c r="AS42" s="144"/>
      <c r="AT42" s="146"/>
      <c r="AU42" s="144"/>
      <c r="AV42" s="144"/>
      <c r="AW42" s="233"/>
      <c r="AX42" s="147"/>
      <c r="AY42" s="144"/>
      <c r="AZ42" s="144"/>
      <c r="BA42" s="144"/>
      <c r="BB42" s="146"/>
      <c r="BC42" s="144"/>
      <c r="BD42" s="144"/>
      <c r="BE42" s="144"/>
      <c r="BF42" s="144"/>
      <c r="BG42" s="146"/>
      <c r="BH42" s="144"/>
      <c r="BI42" s="144"/>
      <c r="BJ42" s="233"/>
      <c r="BK42" s="393" t="s">
        <v>11</v>
      </c>
      <c r="BL42" s="149"/>
      <c r="BM42" s="149"/>
    </row>
    <row r="43" spans="1:65" s="95" customFormat="1" ht="15" hidden="1" outlineLevel="1">
      <c r="A43" s="108"/>
      <c r="B43" s="96"/>
      <c r="C43" s="261" t="s">
        <v>44</v>
      </c>
      <c r="D43" s="196"/>
      <c r="E43" s="379"/>
      <c r="F43" s="197"/>
      <c r="G43" s="197"/>
      <c r="H43" s="380"/>
      <c r="I43" s="206"/>
      <c r="J43" s="197"/>
      <c r="K43" s="197"/>
      <c r="L43" s="197"/>
      <c r="M43" s="380"/>
      <c r="N43" s="381"/>
      <c r="O43" s="380"/>
      <c r="P43" s="381"/>
      <c r="Q43" s="197"/>
      <c r="R43" s="197"/>
      <c r="S43" s="197"/>
      <c r="T43" s="196"/>
      <c r="U43" s="204"/>
      <c r="V43" s="197"/>
      <c r="W43" s="197"/>
      <c r="X43" s="197"/>
      <c r="Y43" s="382"/>
      <c r="Z43" s="241"/>
      <c r="AA43" s="365"/>
      <c r="AB43" s="383"/>
      <c r="AC43" s="385"/>
      <c r="AD43" s="386"/>
      <c r="AE43" s="387"/>
      <c r="AF43" s="383"/>
      <c r="AG43" s="383"/>
      <c r="AH43" s="383"/>
      <c r="AI43" s="388"/>
      <c r="AJ43" s="366"/>
      <c r="AK43" s="366"/>
      <c r="AL43" s="366"/>
      <c r="AM43" s="389"/>
      <c r="AN43" s="368"/>
      <c r="AO43" s="366"/>
      <c r="AP43" s="366"/>
      <c r="AQ43" s="366"/>
      <c r="AR43" s="366"/>
      <c r="AS43" s="367"/>
      <c r="AT43" s="435"/>
      <c r="AU43" s="436"/>
      <c r="AV43" s="436"/>
      <c r="AW43" s="437"/>
      <c r="AX43" s="422"/>
      <c r="AY43" s="422"/>
      <c r="AZ43" s="422"/>
      <c r="BA43" s="423"/>
      <c r="BB43" s="434"/>
      <c r="BC43" s="415"/>
      <c r="BD43" s="244"/>
      <c r="BE43" s="244"/>
      <c r="BF43" s="390"/>
      <c r="BG43" s="368"/>
      <c r="BH43" s="366"/>
      <c r="BI43" s="366"/>
      <c r="BJ43" s="389"/>
      <c r="BK43" s="344">
        <f>SUM(Y43:BF43)</f>
        <v>0</v>
      </c>
      <c r="BL43" s="149"/>
      <c r="BM43" s="149"/>
    </row>
    <row r="44" spans="1:65" s="189" customFormat="1" ht="15.75" hidden="1" outlineLevel="1" thickBot="1">
      <c r="A44" s="179"/>
      <c r="B44" s="180"/>
      <c r="C44" s="194"/>
      <c r="D44" s="185"/>
      <c r="E44" s="182"/>
      <c r="F44" s="183"/>
      <c r="G44" s="183"/>
      <c r="H44" s="184"/>
      <c r="I44" s="170"/>
      <c r="J44" s="166"/>
      <c r="K44" s="166"/>
      <c r="L44" s="166"/>
      <c r="M44" s="171"/>
      <c r="N44" s="170"/>
      <c r="O44" s="171"/>
      <c r="P44" s="181"/>
      <c r="Q44" s="183"/>
      <c r="R44" s="183"/>
      <c r="S44" s="184"/>
      <c r="T44" s="185"/>
      <c r="U44" s="198"/>
      <c r="V44" s="183"/>
      <c r="W44" s="183"/>
      <c r="X44" s="183"/>
      <c r="Y44" s="186"/>
      <c r="Z44" s="166"/>
      <c r="AA44" s="176"/>
      <c r="AB44" s="173"/>
      <c r="AC44" s="247"/>
      <c r="AD44" s="377"/>
      <c r="AE44" s="378"/>
      <c r="AF44" s="173"/>
      <c r="AG44" s="173"/>
      <c r="AH44" s="173"/>
      <c r="AI44" s="195"/>
      <c r="AJ44" s="366"/>
      <c r="AK44" s="366"/>
      <c r="AL44" s="367"/>
      <c r="AM44" s="367"/>
      <c r="AN44" s="368"/>
      <c r="AO44" s="366"/>
      <c r="AP44" s="366"/>
      <c r="AQ44" s="367"/>
      <c r="AR44" s="367"/>
      <c r="AS44" s="367"/>
      <c r="AT44" s="368"/>
      <c r="AU44" s="366"/>
      <c r="AV44" s="367"/>
      <c r="AW44" s="389"/>
      <c r="AX44" s="366"/>
      <c r="AY44" s="366"/>
      <c r="AZ44" s="367"/>
      <c r="BA44" s="367"/>
      <c r="BB44" s="368"/>
      <c r="BC44" s="366"/>
      <c r="BD44" s="367"/>
      <c r="BE44" s="367"/>
      <c r="BF44" s="367"/>
      <c r="BG44" s="368"/>
      <c r="BH44" s="366"/>
      <c r="BI44" s="367"/>
      <c r="BJ44" s="389"/>
      <c r="BK44" s="347">
        <f>SUM(D44:H44)</f>
        <v>0</v>
      </c>
      <c r="BL44" s="149"/>
      <c r="BM44" s="149"/>
    </row>
    <row r="45" spans="1:65" s="129" customFormat="1" ht="15.75" hidden="1" outlineLevel="1" thickBot="1">
      <c r="A45" s="125"/>
      <c r="B45" s="190" t="s">
        <v>20</v>
      </c>
      <c r="C45" s="191"/>
      <c r="D45" s="192"/>
      <c r="E45" s="144"/>
      <c r="F45" s="144"/>
      <c r="G45" s="144"/>
      <c r="H45" s="144"/>
      <c r="I45" s="143"/>
      <c r="J45" s="199"/>
      <c r="K45" s="144"/>
      <c r="L45" s="144"/>
      <c r="M45" s="144"/>
      <c r="N45" s="234"/>
      <c r="O45" s="144"/>
      <c r="P45" s="143"/>
      <c r="Q45" s="144"/>
      <c r="R45" s="144"/>
      <c r="S45" s="144"/>
      <c r="T45" s="143"/>
      <c r="U45" s="144"/>
      <c r="V45" s="145"/>
      <c r="W45" s="145"/>
      <c r="X45" s="145"/>
      <c r="Y45" s="139">
        <f>SUM(Y43:AC43)</f>
        <v>0</v>
      </c>
      <c r="Z45" s="256"/>
      <c r="AA45" s="210"/>
      <c r="AB45" s="210"/>
      <c r="AC45" s="210"/>
      <c r="AD45" s="146"/>
      <c r="AE45" s="147"/>
      <c r="AF45" s="144"/>
      <c r="AG45" s="144"/>
      <c r="AH45" s="144"/>
      <c r="AI45" s="146"/>
      <c r="AJ45" s="147"/>
      <c r="AK45" s="144"/>
      <c r="AL45" s="144"/>
      <c r="AM45" s="144"/>
      <c r="AN45" s="146"/>
      <c r="AO45" s="147"/>
      <c r="AP45" s="144"/>
      <c r="AQ45" s="144"/>
      <c r="AR45" s="144"/>
      <c r="AS45" s="144"/>
      <c r="AT45" s="146"/>
      <c r="AU45" s="144"/>
      <c r="AV45" s="144"/>
      <c r="AW45" s="233"/>
      <c r="AX45" s="285">
        <f>AX43</f>
        <v>0</v>
      </c>
      <c r="AY45" s="140"/>
      <c r="AZ45" s="140"/>
      <c r="BA45" s="140"/>
      <c r="BB45" s="146"/>
      <c r="BC45" s="144"/>
      <c r="BD45" s="144"/>
      <c r="BE45" s="144"/>
      <c r="BF45" s="144"/>
      <c r="BG45" s="146"/>
      <c r="BH45" s="144"/>
      <c r="BI45" s="144"/>
      <c r="BJ45" s="233"/>
      <c r="BK45" s="148">
        <f>SUM(BK43:BK44)</f>
        <v>0</v>
      </c>
      <c r="BL45" s="149"/>
      <c r="BM45" s="149"/>
    </row>
    <row r="46" spans="1:66" s="214" customFormat="1" ht="15" collapsed="1" thickBot="1">
      <c r="A46" s="211"/>
      <c r="B46" s="212"/>
      <c r="C46" s="213" t="s">
        <v>23</v>
      </c>
      <c r="D46" s="192"/>
      <c r="E46" s="144"/>
      <c r="F46" s="144"/>
      <c r="G46" s="144"/>
      <c r="H46" s="144"/>
      <c r="I46" s="208" t="e">
        <f>I32+I41+I36+I27</f>
        <v>#REF!</v>
      </c>
      <c r="J46" s="140"/>
      <c r="K46" s="140"/>
      <c r="L46" s="140"/>
      <c r="M46" s="140"/>
      <c r="N46" s="139" t="e">
        <f>N32+N41+N36+N27</f>
        <v>#REF!</v>
      </c>
      <c r="O46" s="140"/>
      <c r="P46" s="140"/>
      <c r="Q46" s="140"/>
      <c r="R46" s="140">
        <f>R41</f>
        <v>0</v>
      </c>
      <c r="S46" s="142"/>
      <c r="T46" s="139">
        <f>T32+T41+T36+T27</f>
        <v>0</v>
      </c>
      <c r="U46" s="140"/>
      <c r="V46" s="140"/>
      <c r="W46" s="140"/>
      <c r="X46" s="140"/>
      <c r="Y46" s="139">
        <f>Y32+Y41+Y36+Y27+Y45</f>
        <v>0</v>
      </c>
      <c r="Z46" s="256"/>
      <c r="AA46" s="210"/>
      <c r="AB46" s="210"/>
      <c r="AC46" s="210"/>
      <c r="AD46" s="139" t="e">
        <f>AD32+AD41+AD36+AD27</f>
        <v>#REF!</v>
      </c>
      <c r="AE46" s="256"/>
      <c r="AF46" s="210"/>
      <c r="AG46" s="210"/>
      <c r="AH46" s="210"/>
      <c r="AI46" s="139">
        <f>AI32+AI41+AI36+AI27</f>
        <v>0</v>
      </c>
      <c r="AJ46" s="256"/>
      <c r="AK46" s="210"/>
      <c r="AL46" s="210"/>
      <c r="AM46" s="210"/>
      <c r="AN46" s="139">
        <f>AN27</f>
        <v>0</v>
      </c>
      <c r="AO46" s="256"/>
      <c r="AP46" s="140"/>
      <c r="AQ46" s="140"/>
      <c r="AR46" s="140"/>
      <c r="AS46" s="140"/>
      <c r="AT46" s="359" t="e">
        <f>AT45+AT41+AT36+AT32+AT27</f>
        <v>#REF!</v>
      </c>
      <c r="AU46" s="140"/>
      <c r="AV46" s="140"/>
      <c r="AW46" s="142"/>
      <c r="AX46" s="285" t="e">
        <f>AX45+AX41+AX36+AX32+AX27</f>
        <v>#REF!</v>
      </c>
      <c r="AY46" s="140"/>
      <c r="AZ46" s="140"/>
      <c r="BA46" s="140"/>
      <c r="BB46" s="359" t="e">
        <f>BB45+BB41+BB36+BB32+BB27</f>
        <v>#REF!</v>
      </c>
      <c r="BC46" s="140"/>
      <c r="BD46" s="140"/>
      <c r="BE46" s="140"/>
      <c r="BF46" s="140"/>
      <c r="BG46" s="359" t="e">
        <f>BG45+BG41+BG36+BG32+BG27</f>
        <v>#REF!</v>
      </c>
      <c r="BH46" s="140"/>
      <c r="BI46" s="140"/>
      <c r="BJ46" s="142"/>
      <c r="BK46" s="148" t="e">
        <f>BK41+BK27+BK45+BK32+BK36</f>
        <v>#REF!</v>
      </c>
      <c r="BM46" s="215"/>
      <c r="BN46" s="211"/>
    </row>
    <row r="47" spans="2:66" s="18" customFormat="1" ht="14.25">
      <c r="B47" s="216"/>
      <c r="C47" s="217"/>
      <c r="D47" s="218"/>
      <c r="E47" s="218"/>
      <c r="F47" s="218"/>
      <c r="G47" s="218"/>
      <c r="H47" s="218"/>
      <c r="I47" s="219"/>
      <c r="J47" s="21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20"/>
      <c r="Z47" s="218"/>
      <c r="AA47" s="218"/>
      <c r="AB47" s="218"/>
      <c r="AC47" s="218"/>
      <c r="AD47" s="220"/>
      <c r="AE47" s="218"/>
      <c r="AF47" s="218"/>
      <c r="AG47" s="218"/>
      <c r="AH47" s="218"/>
      <c r="AI47" s="220"/>
      <c r="AJ47" s="218"/>
      <c r="AK47" s="218"/>
      <c r="AL47" s="218"/>
      <c r="AM47" s="218"/>
      <c r="AN47" s="220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21"/>
      <c r="BL47" s="179"/>
      <c r="BM47" s="23"/>
      <c r="BN47" s="23"/>
    </row>
    <row r="48" spans="2:66" s="18" customFormat="1" ht="14.25">
      <c r="B48" s="222"/>
      <c r="AN48" s="223"/>
      <c r="AO48" s="223"/>
      <c r="AR48" s="223"/>
      <c r="AS48" s="223"/>
      <c r="AX48" s="223"/>
      <c r="BA48" s="223"/>
      <c r="BB48" s="223"/>
      <c r="BE48" s="223"/>
      <c r="BF48" s="223"/>
      <c r="BG48" s="223"/>
      <c r="BJ48" s="223" t="s">
        <v>13</v>
      </c>
      <c r="BK48" s="221" t="e">
        <f>BK46</f>
        <v>#REF!</v>
      </c>
      <c r="BL48" s="179"/>
      <c r="BM48" s="239"/>
      <c r="BN48" s="223"/>
    </row>
    <row r="49" spans="2:67" s="18" customFormat="1" ht="14.25">
      <c r="B49" s="284"/>
      <c r="AR49" s="223"/>
      <c r="AS49" s="223"/>
      <c r="BA49" s="223"/>
      <c r="BE49" s="223"/>
      <c r="BF49" s="223"/>
      <c r="BJ49" s="223" t="s">
        <v>14</v>
      </c>
      <c r="BK49" s="221" t="e">
        <f>(BK48-BK41)*0.017</f>
        <v>#REF!</v>
      </c>
      <c r="BL49" s="179"/>
      <c r="BM49" s="239"/>
      <c r="BN49" s="223"/>
      <c r="BO49" s="239"/>
    </row>
    <row r="50" spans="2:67" s="18" customFormat="1" ht="14.25">
      <c r="B50" s="284"/>
      <c r="AN50" s="224"/>
      <c r="AO50" s="224"/>
      <c r="AT50" s="446"/>
      <c r="AU50" s="446" t="s">
        <v>57</v>
      </c>
      <c r="AV50" s="446" t="s">
        <v>56</v>
      </c>
      <c r="AW50" s="446" t="s">
        <v>56</v>
      </c>
      <c r="AY50" s="446" t="s">
        <v>58</v>
      </c>
      <c r="AZ50" s="446" t="s">
        <v>47</v>
      </c>
      <c r="BA50" s="223"/>
      <c r="BB50" s="224"/>
      <c r="BE50" s="223"/>
      <c r="BF50" s="223"/>
      <c r="BG50" s="224"/>
      <c r="BJ50" s="223" t="s">
        <v>25</v>
      </c>
      <c r="BK50" s="221" t="e">
        <f>BK38*0.05</f>
        <v>#REF!</v>
      </c>
      <c r="BL50" s="179"/>
      <c r="BM50" s="239"/>
      <c r="BN50" s="223"/>
      <c r="BO50" s="239"/>
    </row>
    <row r="51" spans="2:67" s="18" customFormat="1" ht="14.25">
      <c r="B51" s="284"/>
      <c r="AN51" s="223"/>
      <c r="AO51" s="223"/>
      <c r="AT51" s="447" t="s">
        <v>48</v>
      </c>
      <c r="AU51" s="448">
        <v>0.22</v>
      </c>
      <c r="AV51" s="448">
        <v>0.16441847265678602</v>
      </c>
      <c r="AW51" s="448">
        <v>0.1496682050659211</v>
      </c>
      <c r="AY51" s="451" t="s">
        <v>59</v>
      </c>
      <c r="AZ51" s="452">
        <v>0.03</v>
      </c>
      <c r="BA51" s="223"/>
      <c r="BB51" s="223"/>
      <c r="BE51" s="223"/>
      <c r="BF51" s="223"/>
      <c r="BG51" s="223"/>
      <c r="BJ51" s="223" t="s">
        <v>15</v>
      </c>
      <c r="BK51" s="221" t="e">
        <f>SUM(BK48:BK50)</f>
        <v>#REF!</v>
      </c>
      <c r="BL51" s="179"/>
      <c r="BM51" s="239"/>
      <c r="BN51" s="223"/>
      <c r="BO51" s="239"/>
    </row>
    <row r="52" spans="2:67" s="18" customFormat="1" ht="14.25">
      <c r="B52" s="284"/>
      <c r="AN52" s="223"/>
      <c r="AO52" s="223"/>
      <c r="AT52" s="447" t="s">
        <v>49</v>
      </c>
      <c r="AU52" s="448">
        <v>0.22</v>
      </c>
      <c r="AV52" s="448">
        <v>0.17271330668957943</v>
      </c>
      <c r="AW52" s="448">
        <v>0.1680063800062571</v>
      </c>
      <c r="AY52" s="451" t="s">
        <v>60</v>
      </c>
      <c r="AZ52" s="452">
        <v>0.19</v>
      </c>
      <c r="BA52" s="223"/>
      <c r="BB52" s="223"/>
      <c r="BE52" s="223"/>
      <c r="BF52" s="223"/>
      <c r="BG52" s="223"/>
      <c r="BJ52" s="223" t="s">
        <v>16</v>
      </c>
      <c r="BK52" s="221" t="e">
        <f>BK51*0.22</f>
        <v>#REF!</v>
      </c>
      <c r="BL52" s="179"/>
      <c r="BM52" s="239"/>
      <c r="BN52" s="223"/>
      <c r="BO52" s="239"/>
    </row>
    <row r="53" spans="2:67" s="18" customFormat="1" ht="14.25">
      <c r="B53" s="284"/>
      <c r="AN53" s="223"/>
      <c r="AO53" s="223"/>
      <c r="AT53" s="447" t="s">
        <v>50</v>
      </c>
      <c r="AU53" s="448">
        <v>0.25</v>
      </c>
      <c r="AV53" s="448">
        <v>0.2068797130659188</v>
      </c>
      <c r="AW53" s="448">
        <v>0.18188469426323348</v>
      </c>
      <c r="AY53" s="451" t="s">
        <v>61</v>
      </c>
      <c r="AZ53" s="452">
        <v>0.21</v>
      </c>
      <c r="BA53" s="223"/>
      <c r="BB53" s="223"/>
      <c r="BE53" s="223"/>
      <c r="BF53" s="223"/>
      <c r="BG53" s="223"/>
      <c r="BJ53" s="223" t="s">
        <v>17</v>
      </c>
      <c r="BK53" s="221" t="e">
        <f>SUM(BK51:BK52)</f>
        <v>#REF!</v>
      </c>
      <c r="BL53" s="179"/>
      <c r="BM53" s="239"/>
      <c r="BN53" s="223"/>
      <c r="BO53" s="239"/>
    </row>
    <row r="54" spans="2:66" ht="14.25">
      <c r="B54" s="22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23"/>
      <c r="AT54" s="447" t="s">
        <v>51</v>
      </c>
      <c r="AU54" s="448">
        <v>0.05</v>
      </c>
      <c r="AV54" s="448">
        <v>0.06711309896575643</v>
      </c>
      <c r="AW54" s="448">
        <v>0.06572970038131183</v>
      </c>
      <c r="AX54" s="18"/>
      <c r="AY54" s="451" t="s">
        <v>62</v>
      </c>
      <c r="AZ54" s="452">
        <v>0.5</v>
      </c>
      <c r="BD54" s="18"/>
      <c r="BI54" s="18"/>
      <c r="BK54" s="269"/>
      <c r="BL54" s="179"/>
      <c r="BM54" s="239"/>
      <c r="BN54" s="223"/>
    </row>
    <row r="55" spans="2:66" ht="14.25">
      <c r="B55" s="2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227"/>
      <c r="AN55" s="227"/>
      <c r="AO55" s="227"/>
      <c r="AT55" s="447" t="s">
        <v>52</v>
      </c>
      <c r="AU55" s="448">
        <v>0.05</v>
      </c>
      <c r="AV55" s="448">
        <v>0.056119947609606355</v>
      </c>
      <c r="AW55" s="448">
        <v>0.0629699041362872</v>
      </c>
      <c r="AX55" s="5"/>
      <c r="AY55" s="451" t="s">
        <v>63</v>
      </c>
      <c r="AZ55" s="452">
        <v>0.07</v>
      </c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179"/>
      <c r="BM55" s="229"/>
      <c r="BN55" s="226"/>
    </row>
    <row r="56" spans="2:66" ht="14.25">
      <c r="B56" s="22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N56" s="227"/>
      <c r="AO56" s="227"/>
      <c r="AT56" s="447" t="s">
        <v>53</v>
      </c>
      <c r="AU56" s="448">
        <v>0.05</v>
      </c>
      <c r="AV56" s="448">
        <v>0.10473488555652356</v>
      </c>
      <c r="AW56" s="448">
        <v>0.10658285999954567</v>
      </c>
      <c r="AX56" s="5"/>
      <c r="AY56" s="451" t="s">
        <v>55</v>
      </c>
      <c r="AZ56" s="453">
        <f>SUM(AZ51:AZ55)</f>
        <v>1</v>
      </c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179"/>
      <c r="BM56" s="226"/>
      <c r="BN56" s="226"/>
    </row>
    <row r="57" spans="2:63" ht="14.25">
      <c r="B57" s="22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N57" s="227"/>
      <c r="AO57" s="227"/>
      <c r="AT57" s="447" t="s">
        <v>72</v>
      </c>
      <c r="AU57" s="448">
        <v>0.01</v>
      </c>
      <c r="AV57" s="448">
        <v>0.015587758481227731</v>
      </c>
      <c r="AW57" s="448">
        <v>0.019329706483965148</v>
      </c>
      <c r="AX57" s="5"/>
      <c r="AY57" s="5"/>
      <c r="AZ57" s="5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</row>
    <row r="58" spans="2:63" ht="14.25">
      <c r="B58" s="2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N58" s="227"/>
      <c r="AO58" s="227"/>
      <c r="AT58" s="447" t="s">
        <v>54</v>
      </c>
      <c r="AU58" s="448">
        <v>0.02</v>
      </c>
      <c r="AV58" s="448">
        <v>0.03992355531643654</v>
      </c>
      <c r="AW58" s="448">
        <v>0.05135675250687357</v>
      </c>
      <c r="AX58" s="5"/>
      <c r="AY58" s="5"/>
      <c r="AZ58" s="5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</row>
    <row r="59" spans="2:63" ht="14.25">
      <c r="B59" s="22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N59" s="227"/>
      <c r="AO59" s="227"/>
      <c r="AT59" s="447" t="s">
        <v>73</v>
      </c>
      <c r="AU59" s="448">
        <v>0.05</v>
      </c>
      <c r="AV59" s="448">
        <v>0.05379676911940531</v>
      </c>
      <c r="AW59" s="448">
        <v>0.05572272112933481</v>
      </c>
      <c r="AX59" s="5"/>
      <c r="AY59" s="5"/>
      <c r="AZ59" s="5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</row>
    <row r="60" spans="2:63" ht="14.25">
      <c r="B60" s="22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N60" s="227"/>
      <c r="AO60" s="227"/>
      <c r="AT60" s="447" t="s">
        <v>74</v>
      </c>
      <c r="AU60" s="448">
        <v>0.08</v>
      </c>
      <c r="AV60" s="448">
        <v>0.11871249253875973</v>
      </c>
      <c r="AW60" s="448">
        <v>0.13874907602727005</v>
      </c>
      <c r="AX60" s="5"/>
      <c r="AY60" s="5"/>
      <c r="AZ60" s="5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</row>
    <row r="61" spans="2:63" ht="14.25">
      <c r="B61" s="22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N61" s="227"/>
      <c r="AO61" s="227"/>
      <c r="AT61" s="449" t="s">
        <v>55</v>
      </c>
      <c r="AU61" s="450">
        <f>SUM(AU51:AU60)</f>
        <v>1.0000000000000002</v>
      </c>
      <c r="AV61" s="450">
        <f>SUM(AV51:AV60)</f>
        <v>1</v>
      </c>
      <c r="AW61" s="450">
        <f>SUM(AW51:AW60)</f>
        <v>1</v>
      </c>
      <c r="AX61" s="5"/>
      <c r="AY61" s="5"/>
      <c r="AZ61" s="5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</row>
    <row r="62" spans="2:63" ht="15">
      <c r="B62" s="22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N62" s="227"/>
      <c r="AO62" s="227"/>
      <c r="AT62" s="454" t="s">
        <v>64</v>
      </c>
      <c r="AU62" s="227"/>
      <c r="AV62" s="227"/>
      <c r="AW62" s="227"/>
      <c r="AX62" s="5"/>
      <c r="AY62" s="5"/>
      <c r="AZ62" s="5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</row>
    <row r="63" spans="2:63" ht="15" customHeight="1">
      <c r="B63" s="222"/>
      <c r="C63" s="3"/>
      <c r="AN63" s="227"/>
      <c r="AO63" s="227"/>
      <c r="AP63" s="227"/>
      <c r="AQ63" s="227"/>
      <c r="AR63" s="227"/>
      <c r="AS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</row>
    <row r="64" spans="2:66" ht="15.75" thickBot="1">
      <c r="B64" s="230" t="s">
        <v>45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2"/>
      <c r="BL64" s="179"/>
      <c r="BM64" s="226"/>
      <c r="BN64" s="226"/>
    </row>
    <row r="65" spans="24:32" ht="14.25">
      <c r="X65" s="227"/>
      <c r="AF65" s="5"/>
    </row>
    <row r="66" ht="14.25">
      <c r="X66" s="4"/>
    </row>
  </sheetData>
  <mergeCells count="7">
    <mergeCell ref="N23:S23"/>
    <mergeCell ref="T23:X23"/>
    <mergeCell ref="BG8:BJ8"/>
    <mergeCell ref="BB8:BF8"/>
    <mergeCell ref="N22:S22"/>
    <mergeCell ref="T22:X22"/>
    <mergeCell ref="AX8:BA8"/>
  </mergeCells>
  <conditionalFormatting sqref="Z16:AC19">
    <cfRule type="cellIs" priority="1" dxfId="0" operator="greaterThan" stopIfTrue="1">
      <formula>0</formula>
    </cfRule>
  </conditionalFormatting>
  <printOptions horizontalCentered="1" verticalCentered="1"/>
  <pageMargins left="0.15748031496062992" right="0.1968503937007874" top="0.1968503937007874" bottom="0.1968503937007874" header="0.15748031496062992" footer="0.1968503937007874"/>
  <pageSetup fitToHeight="1" fitToWidth="1" horizontalDpi="600" verticalDpi="6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Katarzyna.Baranowska</dc:creator>
  <cp:keywords/>
  <dc:description/>
  <cp:lastModifiedBy>agnieszkasz</cp:lastModifiedBy>
  <cp:lastPrinted>2009-06-24T08:35:43Z</cp:lastPrinted>
  <dcterms:created xsi:type="dcterms:W3CDTF">2009-01-30T16:30:48Z</dcterms:created>
  <dcterms:modified xsi:type="dcterms:W3CDTF">2010-03-15T11:09:58Z</dcterms:modified>
  <cp:category/>
  <cp:version/>
  <cp:contentType/>
  <cp:contentStatus/>
</cp:coreProperties>
</file>